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4" yWindow="4188" windowWidth="15144" windowHeight="4548"/>
  </bookViews>
  <sheets>
    <sheet name="CumReport" sheetId="20" r:id="rId1"/>
    <sheet name="UMS+SW" sheetId="22" r:id="rId2"/>
    <sheet name="EBJul" sheetId="4" r:id="rId3"/>
    <sheet name="EBAug" sheetId="67" r:id="rId4"/>
    <sheet name="EBSep" sheetId="66" r:id="rId5"/>
    <sheet name="EBOct" sheetId="65" r:id="rId6"/>
    <sheet name="EBNov" sheetId="64" r:id="rId7"/>
    <sheet name="EBDec" sheetId="63" r:id="rId8"/>
    <sheet name="EBJan" sheetId="62" r:id="rId9"/>
    <sheet name="EBFeb" sheetId="61" r:id="rId10"/>
    <sheet name="EBMar" sheetId="71" r:id="rId11"/>
    <sheet name="EBApr" sheetId="70" r:id="rId12"/>
    <sheet name="EBMay" sheetId="69" r:id="rId13"/>
    <sheet name="EBJun" sheetId="68" r:id="rId14"/>
    <sheet name="EBYTD" sheetId="16" r:id="rId15"/>
    <sheet name="ProQuest" sheetId="17" r:id="rId16"/>
    <sheet name="EB" sheetId="21" r:id="rId17"/>
    <sheet name="Gale" sheetId="36" r:id="rId18"/>
  </sheets>
  <externalReferences>
    <externalReference r:id="rId19"/>
    <externalReference r:id="rId20"/>
    <externalReference r:id="rId21"/>
    <externalReference r:id="rId22"/>
  </externalReferences>
  <definedNames>
    <definedName name="_xlnm.Print_Area" localSheetId="0">CumReport!$A$1:$P$190</definedName>
    <definedName name="_xlnm.Print_Area" localSheetId="16">EB!$A$1:$N$58</definedName>
    <definedName name="_xlnm.Print_Area" localSheetId="11">EBApr!$A$1:$F$119</definedName>
    <definedName name="_xlnm.Print_Area" localSheetId="3">EBAug!$A$1:$F$119</definedName>
    <definedName name="_xlnm.Print_Area" localSheetId="7">EBDec!$A$1:$F$119</definedName>
    <definedName name="_xlnm.Print_Area" localSheetId="9">EBFeb!$A$1:$F$119</definedName>
    <definedName name="_xlnm.Print_Area" localSheetId="8">EBJan!$A$1:$F$119</definedName>
    <definedName name="_xlnm.Print_Area" localSheetId="2">EBJul!$A$1:$F$119</definedName>
    <definedName name="_xlnm.Print_Area" localSheetId="13">EBJun!$A$1:$F$119</definedName>
    <definedName name="_xlnm.Print_Area" localSheetId="10">EBMar!$A$1:$F$119</definedName>
    <definedName name="_xlnm.Print_Area" localSheetId="12">EBMay!$A$1:$F$119</definedName>
    <definedName name="_xlnm.Print_Area" localSheetId="6">EBNov!$A$1:$F$119</definedName>
    <definedName name="_xlnm.Print_Area" localSheetId="5">EBOct!$A$1:$F$119</definedName>
    <definedName name="_xlnm.Print_Area" localSheetId="4">EBSep!$A$1:$F$119</definedName>
    <definedName name="_xlnm.Print_Area" localSheetId="14">EBYTD!$A$1:$F$120</definedName>
    <definedName name="_xlnm.Print_Area" localSheetId="17">Gale!$A$1:$N$29</definedName>
    <definedName name="_xlnm.Print_Area" localSheetId="15">ProQuest!$A$1:$N$12</definedName>
    <definedName name="_xlnm.Print_Area" localSheetId="1">'UMS+SW'!$A$1:$P$61</definedName>
  </definedNames>
  <calcPr calcId="125725"/>
</workbook>
</file>

<file path=xl/calcChain.xml><?xml version="1.0" encoding="utf-8"?>
<calcChain xmlns="http://schemas.openxmlformats.org/spreadsheetml/2006/main">
  <c r="O48" i="20"/>
  <c r="C95"/>
  <c r="B95"/>
  <c r="M41" i="22" l="1"/>
  <c r="L41"/>
  <c r="K41"/>
  <c r="J41"/>
  <c r="I41"/>
  <c r="H41"/>
  <c r="G41"/>
  <c r="F41"/>
  <c r="E41"/>
  <c r="D41"/>
  <c r="C41"/>
  <c r="B41"/>
  <c r="N34"/>
  <c r="M26"/>
  <c r="L26"/>
  <c r="K26"/>
  <c r="J26"/>
  <c r="I26"/>
  <c r="H26"/>
  <c r="G26"/>
  <c r="F26"/>
  <c r="E26"/>
  <c r="D26"/>
  <c r="C26"/>
  <c r="M25"/>
  <c r="L25"/>
  <c r="K25"/>
  <c r="J25"/>
  <c r="I25"/>
  <c r="H25"/>
  <c r="G25"/>
  <c r="F25"/>
  <c r="E25"/>
  <c r="D25"/>
  <c r="C25"/>
  <c r="B26"/>
  <c r="B25"/>
  <c r="N7" l="1"/>
  <c r="N8"/>
  <c r="M8"/>
  <c r="L8"/>
  <c r="K8"/>
  <c r="J8"/>
  <c r="I8"/>
  <c r="H8"/>
  <c r="G8"/>
  <c r="F8"/>
  <c r="E8"/>
  <c r="D8"/>
  <c r="C8"/>
  <c r="M7"/>
  <c r="L7"/>
  <c r="K7"/>
  <c r="J7"/>
  <c r="I7"/>
  <c r="H7"/>
  <c r="G7"/>
  <c r="F7"/>
  <c r="E7"/>
  <c r="D7"/>
  <c r="C7"/>
  <c r="B8"/>
  <c r="B7"/>
  <c r="O7" s="1"/>
  <c r="O8" l="1"/>
  <c r="P8"/>
  <c r="P7"/>
  <c r="O76" i="20"/>
  <c r="O73"/>
  <c r="N75"/>
  <c r="O12"/>
  <c r="B167" s="1"/>
  <c r="O13"/>
  <c r="P13" s="1"/>
  <c r="B8" i="16"/>
  <c r="C8"/>
  <c r="D8"/>
  <c r="E8"/>
  <c r="B10"/>
  <c r="C10"/>
  <c r="D10"/>
  <c r="E10"/>
  <c r="B11"/>
  <c r="C11"/>
  <c r="D11"/>
  <c r="E11"/>
  <c r="B13"/>
  <c r="C13"/>
  <c r="D13"/>
  <c r="E13"/>
  <c r="B14"/>
  <c r="C14"/>
  <c r="D14"/>
  <c r="E14"/>
  <c r="B16"/>
  <c r="C16"/>
  <c r="D16"/>
  <c r="E16"/>
  <c r="B17"/>
  <c r="C17"/>
  <c r="D17"/>
  <c r="E17"/>
  <c r="B19"/>
  <c r="C19"/>
  <c r="D19"/>
  <c r="E19"/>
  <c r="B20"/>
  <c r="C20"/>
  <c r="D20"/>
  <c r="E20"/>
  <c r="B22"/>
  <c r="C22"/>
  <c r="D22"/>
  <c r="E22"/>
  <c r="B23"/>
  <c r="C23"/>
  <c r="D23"/>
  <c r="E23"/>
  <c r="B25"/>
  <c r="C25"/>
  <c r="D25"/>
  <c r="E25"/>
  <c r="B26"/>
  <c r="C26"/>
  <c r="D26"/>
  <c r="E26"/>
  <c r="B28"/>
  <c r="C28"/>
  <c r="D28"/>
  <c r="E28"/>
  <c r="B29"/>
  <c r="C29"/>
  <c r="D29"/>
  <c r="E29"/>
  <c r="B31"/>
  <c r="C31"/>
  <c r="D31"/>
  <c r="E31"/>
  <c r="B32"/>
  <c r="C32"/>
  <c r="D32"/>
  <c r="E32"/>
  <c r="B34"/>
  <c r="C34"/>
  <c r="D34"/>
  <c r="E34"/>
  <c r="B35"/>
  <c r="C35"/>
  <c r="D35"/>
  <c r="E35"/>
  <c r="B37"/>
  <c r="C37"/>
  <c r="D37"/>
  <c r="E37"/>
  <c r="B38"/>
  <c r="C38"/>
  <c r="D38"/>
  <c r="E38"/>
  <c r="B40"/>
  <c r="C40"/>
  <c r="D40"/>
  <c r="E40"/>
  <c r="B41"/>
  <c r="C41"/>
  <c r="D41"/>
  <c r="E41"/>
  <c r="B43"/>
  <c r="C43"/>
  <c r="D43"/>
  <c r="E43"/>
  <c r="B44"/>
  <c r="C44"/>
  <c r="D44"/>
  <c r="E44"/>
  <c r="B46"/>
  <c r="C46"/>
  <c r="D46"/>
  <c r="E46"/>
  <c r="B47"/>
  <c r="C47"/>
  <c r="D47"/>
  <c r="E47"/>
  <c r="B49"/>
  <c r="C49"/>
  <c r="D49"/>
  <c r="E49"/>
  <c r="B50"/>
  <c r="C50"/>
  <c r="D50"/>
  <c r="E50"/>
  <c r="B52"/>
  <c r="C52"/>
  <c r="D52"/>
  <c r="E52"/>
  <c r="B53"/>
  <c r="C53"/>
  <c r="D53"/>
  <c r="E53"/>
  <c r="B55"/>
  <c r="C55"/>
  <c r="D55"/>
  <c r="E55"/>
  <c r="B56"/>
  <c r="C56"/>
  <c r="D56"/>
  <c r="E56"/>
  <c r="B58"/>
  <c r="C58"/>
  <c r="D58"/>
  <c r="E58"/>
  <c r="B59"/>
  <c r="C59"/>
  <c r="D59"/>
  <c r="E59"/>
  <c r="B61"/>
  <c r="C61"/>
  <c r="D61"/>
  <c r="E61"/>
  <c r="B62"/>
  <c r="C62"/>
  <c r="D62"/>
  <c r="E62"/>
  <c r="B64"/>
  <c r="C64"/>
  <c r="D64"/>
  <c r="E64"/>
  <c r="B65"/>
  <c r="C65"/>
  <c r="D65"/>
  <c r="E65"/>
  <c r="B67"/>
  <c r="C67"/>
  <c r="D67"/>
  <c r="E67"/>
  <c r="B68"/>
  <c r="C68"/>
  <c r="D68"/>
  <c r="E68"/>
  <c r="B70"/>
  <c r="C70"/>
  <c r="D70"/>
  <c r="E70"/>
  <c r="B71"/>
  <c r="C71"/>
  <c r="D71"/>
  <c r="E71"/>
  <c r="B73"/>
  <c r="C73"/>
  <c r="D73"/>
  <c r="E73"/>
  <c r="B74"/>
  <c r="C74"/>
  <c r="D74"/>
  <c r="E74"/>
  <c r="B76"/>
  <c r="C76"/>
  <c r="D76"/>
  <c r="E76"/>
  <c r="B77"/>
  <c r="C77"/>
  <c r="D77"/>
  <c r="E77"/>
  <c r="B79"/>
  <c r="C79"/>
  <c r="D79"/>
  <c r="E79"/>
  <c r="B80"/>
  <c r="C80"/>
  <c r="D80"/>
  <c r="E80"/>
  <c r="B82"/>
  <c r="C82"/>
  <c r="D82"/>
  <c r="E82"/>
  <c r="B83"/>
  <c r="C83"/>
  <c r="D83"/>
  <c r="E83"/>
  <c r="B85"/>
  <c r="C85"/>
  <c r="D85"/>
  <c r="E85"/>
  <c r="B86"/>
  <c r="C86"/>
  <c r="D86"/>
  <c r="E86"/>
  <c r="B88"/>
  <c r="C88"/>
  <c r="D88"/>
  <c r="E88"/>
  <c r="B89"/>
  <c r="C89"/>
  <c r="D89"/>
  <c r="E89"/>
  <c r="B91"/>
  <c r="C91"/>
  <c r="D91"/>
  <c r="E91"/>
  <c r="B92"/>
  <c r="C92"/>
  <c r="D92"/>
  <c r="E92"/>
  <c r="B94"/>
  <c r="C94"/>
  <c r="D94"/>
  <c r="E94"/>
  <c r="B95"/>
  <c r="C95"/>
  <c r="D95"/>
  <c r="E95"/>
  <c r="B97"/>
  <c r="C97"/>
  <c r="D97"/>
  <c r="E97"/>
  <c r="B98"/>
  <c r="C98"/>
  <c r="D98"/>
  <c r="E98"/>
  <c r="B100"/>
  <c r="C100"/>
  <c r="D100"/>
  <c r="E100"/>
  <c r="B101"/>
  <c r="C101"/>
  <c r="D101"/>
  <c r="E101"/>
  <c r="B103"/>
  <c r="C103"/>
  <c r="D103"/>
  <c r="E103"/>
  <c r="B104"/>
  <c r="C104"/>
  <c r="D104"/>
  <c r="E104"/>
  <c r="B106"/>
  <c r="C106"/>
  <c r="D106"/>
  <c r="E106"/>
  <c r="B107"/>
  <c r="C107"/>
  <c r="D107"/>
  <c r="E107"/>
  <c r="B109"/>
  <c r="C109"/>
  <c r="D109"/>
  <c r="E109"/>
  <c r="B110"/>
  <c r="C110"/>
  <c r="D110"/>
  <c r="E110"/>
  <c r="B112"/>
  <c r="C112"/>
  <c r="D112"/>
  <c r="E112"/>
  <c r="B113"/>
  <c r="C113"/>
  <c r="D113"/>
  <c r="E113"/>
  <c r="B115"/>
  <c r="C115"/>
  <c r="D115"/>
  <c r="E115"/>
  <c r="B116"/>
  <c r="C116"/>
  <c r="D116"/>
  <c r="E116"/>
  <c r="C7"/>
  <c r="D7"/>
  <c r="E7"/>
  <c r="B7"/>
  <c r="N128" i="20"/>
  <c r="N131"/>
  <c r="N132"/>
  <c r="N134"/>
  <c r="N135"/>
  <c r="N137"/>
  <c r="N138"/>
  <c r="N140"/>
  <c r="N141"/>
  <c r="N143"/>
  <c r="N144"/>
  <c r="N146"/>
  <c r="N147"/>
  <c r="N149"/>
  <c r="N150"/>
  <c r="N127"/>
  <c r="N84"/>
  <c r="N86"/>
  <c r="N87"/>
  <c r="N89"/>
  <c r="N90"/>
  <c r="N92"/>
  <c r="N93"/>
  <c r="N95"/>
  <c r="N96"/>
  <c r="N99"/>
  <c r="N100"/>
  <c r="N102"/>
  <c r="N103"/>
  <c r="N105"/>
  <c r="N106"/>
  <c r="N108"/>
  <c r="N109"/>
  <c r="N111"/>
  <c r="N112"/>
  <c r="N114"/>
  <c r="N115"/>
  <c r="N117"/>
  <c r="N118"/>
  <c r="N83"/>
  <c r="N59" i="22" s="1"/>
  <c r="N79" i="20"/>
  <c r="N78"/>
  <c r="N70"/>
  <c r="N69"/>
  <c r="N43"/>
  <c r="N45"/>
  <c r="N46"/>
  <c r="N51"/>
  <c r="N52"/>
  <c r="N54"/>
  <c r="N55"/>
  <c r="N58"/>
  <c r="N60"/>
  <c r="N61"/>
  <c r="N63"/>
  <c r="N64"/>
  <c r="N66"/>
  <c r="N67"/>
  <c r="N42"/>
  <c r="N31"/>
  <c r="N33"/>
  <c r="N34"/>
  <c r="N36"/>
  <c r="N37"/>
  <c r="N39"/>
  <c r="N40"/>
  <c r="N30"/>
  <c r="N27"/>
  <c r="N22"/>
  <c r="N24"/>
  <c r="N25"/>
  <c r="N21"/>
  <c r="N19"/>
  <c r="N18"/>
  <c r="N16"/>
  <c r="N15"/>
  <c r="N7"/>
  <c r="N6"/>
  <c r="P12" l="1"/>
  <c r="N154"/>
  <c r="N58" i="22"/>
  <c r="N153" i="20"/>
  <c r="N10" i="22"/>
  <c r="O6" i="20"/>
  <c r="B173" s="1"/>
  <c r="O7"/>
  <c r="B15"/>
  <c r="C15"/>
  <c r="D15"/>
  <c r="E15"/>
  <c r="F15"/>
  <c r="G15"/>
  <c r="H15"/>
  <c r="I15"/>
  <c r="J15"/>
  <c r="K15"/>
  <c r="L15"/>
  <c r="M15"/>
  <c r="B16"/>
  <c r="C16"/>
  <c r="D16"/>
  <c r="E16"/>
  <c r="F16"/>
  <c r="G16"/>
  <c r="H16"/>
  <c r="I16"/>
  <c r="J16"/>
  <c r="K16"/>
  <c r="L16"/>
  <c r="M16"/>
  <c r="B18"/>
  <c r="B10" i="22" s="1"/>
  <c r="C18" i="20"/>
  <c r="C10" i="22" s="1"/>
  <c r="D18" i="20"/>
  <c r="D10" i="22" s="1"/>
  <c r="E18" i="20"/>
  <c r="E10" i="22" s="1"/>
  <c r="F18" i="20"/>
  <c r="F10" i="22" s="1"/>
  <c r="G18" i="20"/>
  <c r="G10" i="22" s="1"/>
  <c r="H18" i="20"/>
  <c r="H10" i="22" s="1"/>
  <c r="I18" i="20"/>
  <c r="I10" i="22" s="1"/>
  <c r="J18" i="20"/>
  <c r="J10" i="22" s="1"/>
  <c r="K18" i="20"/>
  <c r="K10" i="22" s="1"/>
  <c r="L18" i="20"/>
  <c r="L10" i="22" s="1"/>
  <c r="M18" i="20"/>
  <c r="M10" i="22" s="1"/>
  <c r="B19" i="20"/>
  <c r="B11" i="22" s="1"/>
  <c r="C19" i="20"/>
  <c r="C11" i="22" s="1"/>
  <c r="D19" i="20"/>
  <c r="D11" i="22" s="1"/>
  <c r="E19" i="20"/>
  <c r="E11" i="22" s="1"/>
  <c r="F19" i="20"/>
  <c r="F11" i="22" s="1"/>
  <c r="G19" i="20"/>
  <c r="G11" i="22" s="1"/>
  <c r="H19" i="20"/>
  <c r="H11" i="22" s="1"/>
  <c r="I19" i="20"/>
  <c r="I11" i="22" s="1"/>
  <c r="J19" i="20"/>
  <c r="J11" i="22" s="1"/>
  <c r="K19" i="20"/>
  <c r="K11" i="22" s="1"/>
  <c r="L19" i="20"/>
  <c r="L11" i="22" s="1"/>
  <c r="M19" i="20"/>
  <c r="M11" i="22" s="1"/>
  <c r="B21" i="20"/>
  <c r="B13" i="22" s="1"/>
  <c r="C21" i="20"/>
  <c r="C13" i="22" s="1"/>
  <c r="D21" i="20"/>
  <c r="D13" i="22" s="1"/>
  <c r="E21" i="20"/>
  <c r="E13" i="22" s="1"/>
  <c r="F21" i="20"/>
  <c r="F13" i="22" s="1"/>
  <c r="G21" i="20"/>
  <c r="G13" i="22" s="1"/>
  <c r="H21" i="20"/>
  <c r="H13" i="22" s="1"/>
  <c r="I21" i="20"/>
  <c r="I13" i="22" s="1"/>
  <c r="J21" i="20"/>
  <c r="J13" i="22" s="1"/>
  <c r="K21" i="20"/>
  <c r="K13" i="22" s="1"/>
  <c r="L21" i="20"/>
  <c r="L13" i="22" s="1"/>
  <c r="M21" i="20"/>
  <c r="M13" i="22" s="1"/>
  <c r="B22" i="20"/>
  <c r="B14" i="22" s="1"/>
  <c r="C22" i="20"/>
  <c r="C14" i="22" s="1"/>
  <c r="D22" i="20"/>
  <c r="D14" i="22" s="1"/>
  <c r="E22" i="20"/>
  <c r="E14" i="22" s="1"/>
  <c r="F22" i="20"/>
  <c r="F14" i="22" s="1"/>
  <c r="G22" i="20"/>
  <c r="G14" i="22" s="1"/>
  <c r="H22" i="20"/>
  <c r="H14" i="22" s="1"/>
  <c r="I22" i="20"/>
  <c r="I14" i="22" s="1"/>
  <c r="J22" i="20"/>
  <c r="J14" i="22" s="1"/>
  <c r="K22" i="20"/>
  <c r="K14" i="22" s="1"/>
  <c r="L22" i="20"/>
  <c r="L14" i="22" s="1"/>
  <c r="M22" i="20"/>
  <c r="M14" i="22" s="1"/>
  <c r="B24" i="20"/>
  <c r="B16" i="22" s="1"/>
  <c r="C24" i="20"/>
  <c r="C16" i="22" s="1"/>
  <c r="D24" i="20"/>
  <c r="D16" i="22" s="1"/>
  <c r="E24" i="20"/>
  <c r="E16" i="22" s="1"/>
  <c r="F24" i="20"/>
  <c r="F16" i="22" s="1"/>
  <c r="G24" i="20"/>
  <c r="G16" i="22" s="1"/>
  <c r="H24" i="20"/>
  <c r="H16" i="22" s="1"/>
  <c r="I24" i="20"/>
  <c r="I16" i="22" s="1"/>
  <c r="J24" i="20"/>
  <c r="J16" i="22" s="1"/>
  <c r="K24" i="20"/>
  <c r="K16" i="22" s="1"/>
  <c r="L24" i="20"/>
  <c r="L16" i="22" s="1"/>
  <c r="M24" i="20"/>
  <c r="M16" i="22" s="1"/>
  <c r="B25" i="20"/>
  <c r="B17" i="22" s="1"/>
  <c r="C25" i="20"/>
  <c r="C17" i="22" s="1"/>
  <c r="D25" i="20"/>
  <c r="D17" i="22" s="1"/>
  <c r="E25" i="20"/>
  <c r="E17" i="22" s="1"/>
  <c r="F25" i="20"/>
  <c r="F17" i="22" s="1"/>
  <c r="G25" i="20"/>
  <c r="G17" i="22" s="1"/>
  <c r="H25" i="20"/>
  <c r="H17" i="22" s="1"/>
  <c r="I25" i="20"/>
  <c r="I17" i="22" s="1"/>
  <c r="J25" i="20"/>
  <c r="J17" i="22" s="1"/>
  <c r="K25" i="20"/>
  <c r="K17" i="22" s="1"/>
  <c r="L25" i="20"/>
  <c r="L17" i="22" s="1"/>
  <c r="M25" i="20"/>
  <c r="M17" i="22" s="1"/>
  <c r="B27" i="20"/>
  <c r="C27"/>
  <c r="D27"/>
  <c r="E27"/>
  <c r="F27"/>
  <c r="G27"/>
  <c r="H27"/>
  <c r="I27"/>
  <c r="J27"/>
  <c r="K27"/>
  <c r="L27"/>
  <c r="M27"/>
  <c r="B30"/>
  <c r="C30"/>
  <c r="D30"/>
  <c r="E30"/>
  <c r="F30"/>
  <c r="G30"/>
  <c r="H30"/>
  <c r="I30"/>
  <c r="J30"/>
  <c r="K30"/>
  <c r="L30"/>
  <c r="M30"/>
  <c r="B31"/>
  <c r="C31"/>
  <c r="D31"/>
  <c r="E31"/>
  <c r="F31"/>
  <c r="G31"/>
  <c r="H31"/>
  <c r="I31"/>
  <c r="J31"/>
  <c r="K31"/>
  <c r="L31"/>
  <c r="M31"/>
  <c r="B33"/>
  <c r="B19" i="22" s="1"/>
  <c r="C33" i="20"/>
  <c r="C19" i="22" s="1"/>
  <c r="D33" i="20"/>
  <c r="D19" i="22" s="1"/>
  <c r="E33" i="20"/>
  <c r="E19" i="22" s="1"/>
  <c r="F33" i="20"/>
  <c r="F19" i="22" s="1"/>
  <c r="G33" i="20"/>
  <c r="G19" i="22" s="1"/>
  <c r="H33" i="20"/>
  <c r="H19" i="22" s="1"/>
  <c r="I33" i="20"/>
  <c r="I19" i="22" s="1"/>
  <c r="J33" i="20"/>
  <c r="J19" i="22" s="1"/>
  <c r="K33" i="20"/>
  <c r="K19" i="22" s="1"/>
  <c r="L33" i="20"/>
  <c r="L19" i="22" s="1"/>
  <c r="M33" i="20"/>
  <c r="M19" i="22" s="1"/>
  <c r="B34" i="20"/>
  <c r="B20" i="22" s="1"/>
  <c r="C34" i="20"/>
  <c r="C20" i="22" s="1"/>
  <c r="D34" i="20"/>
  <c r="D20" i="22" s="1"/>
  <c r="E34" i="20"/>
  <c r="E20" i="22" s="1"/>
  <c r="F34" i="20"/>
  <c r="F20" i="22" s="1"/>
  <c r="G34" i="20"/>
  <c r="G20" i="22" s="1"/>
  <c r="H34" i="20"/>
  <c r="H20" i="22" s="1"/>
  <c r="I34" i="20"/>
  <c r="I20" i="22" s="1"/>
  <c r="J34" i="20"/>
  <c r="J20" i="22" s="1"/>
  <c r="K34" i="20"/>
  <c r="K20" i="22" s="1"/>
  <c r="L34" i="20"/>
  <c r="L20" i="22" s="1"/>
  <c r="M34" i="20"/>
  <c r="M20" i="22" s="1"/>
  <c r="B36" i="20"/>
  <c r="B22" i="22" s="1"/>
  <c r="C36" i="20"/>
  <c r="C22" i="22" s="1"/>
  <c r="D36" i="20"/>
  <c r="D22" i="22" s="1"/>
  <c r="E36" i="20"/>
  <c r="E22" i="22" s="1"/>
  <c r="F36" i="20"/>
  <c r="F22" i="22" s="1"/>
  <c r="G36" i="20"/>
  <c r="G22" i="22" s="1"/>
  <c r="H36" i="20"/>
  <c r="H22" i="22" s="1"/>
  <c r="I36" i="20"/>
  <c r="I22" i="22" s="1"/>
  <c r="J36" i="20"/>
  <c r="J22" i="22" s="1"/>
  <c r="K36" i="20"/>
  <c r="K22" i="22" s="1"/>
  <c r="L36" i="20"/>
  <c r="L22" i="22" s="1"/>
  <c r="M36" i="20"/>
  <c r="M22" i="22" s="1"/>
  <c r="B37" i="20"/>
  <c r="B23" i="22" s="1"/>
  <c r="C37" i="20"/>
  <c r="C23" i="22" s="1"/>
  <c r="D37" i="20"/>
  <c r="D23" i="22" s="1"/>
  <c r="E37" i="20"/>
  <c r="E23" i="22" s="1"/>
  <c r="F37" i="20"/>
  <c r="F23" i="22" s="1"/>
  <c r="G37" i="20"/>
  <c r="G23" i="22" s="1"/>
  <c r="H37" i="20"/>
  <c r="H23" i="22" s="1"/>
  <c r="I37" i="20"/>
  <c r="I23" i="22" s="1"/>
  <c r="J37" i="20"/>
  <c r="J23" i="22" s="1"/>
  <c r="K37" i="20"/>
  <c r="K23" i="22" s="1"/>
  <c r="L37" i="20"/>
  <c r="L23" i="22" s="1"/>
  <c r="M37" i="20"/>
  <c r="M23" i="22" s="1"/>
  <c r="O39" i="20"/>
  <c r="B187" s="1"/>
  <c r="O40"/>
  <c r="B42"/>
  <c r="B28" i="22" s="1"/>
  <c r="C42" i="20"/>
  <c r="C28" i="22" s="1"/>
  <c r="D42" i="20"/>
  <c r="D28" i="22" s="1"/>
  <c r="E42" i="20"/>
  <c r="E28" i="22" s="1"/>
  <c r="F42" i="20"/>
  <c r="F28" i="22" s="1"/>
  <c r="G42" i="20"/>
  <c r="G28" i="22" s="1"/>
  <c r="H42" i="20"/>
  <c r="H28" i="22" s="1"/>
  <c r="I42" i="20"/>
  <c r="I28" i="22" s="1"/>
  <c r="J42" i="20"/>
  <c r="J28" i="22" s="1"/>
  <c r="K42" i="20"/>
  <c r="K28" i="22" s="1"/>
  <c r="L42" i="20"/>
  <c r="L28" i="22" s="1"/>
  <c r="M42" i="20"/>
  <c r="M28" i="22" s="1"/>
  <c r="B43" i="20"/>
  <c r="B29" i="22" s="1"/>
  <c r="C43" i="20"/>
  <c r="C29" i="22" s="1"/>
  <c r="D43" i="20"/>
  <c r="D29" i="22" s="1"/>
  <c r="E43" i="20"/>
  <c r="E29" i="22" s="1"/>
  <c r="F43" i="20"/>
  <c r="F29" i="22" s="1"/>
  <c r="G43" i="20"/>
  <c r="G29" i="22" s="1"/>
  <c r="H43" i="20"/>
  <c r="H29" i="22" s="1"/>
  <c r="I43" i="20"/>
  <c r="I29" i="22" s="1"/>
  <c r="J43" i="20"/>
  <c r="J29" i="22" s="1"/>
  <c r="K43" i="20"/>
  <c r="K29" i="22" s="1"/>
  <c r="L43" i="20"/>
  <c r="L29" i="22" s="1"/>
  <c r="M43" i="20"/>
  <c r="M29" i="22" s="1"/>
  <c r="B51" i="20"/>
  <c r="B34" i="22" s="1"/>
  <c r="C51" i="20"/>
  <c r="C34" i="22" s="1"/>
  <c r="D51" i="20"/>
  <c r="D34" i="22" s="1"/>
  <c r="E51" i="20"/>
  <c r="E34" i="22" s="1"/>
  <c r="F51" i="20"/>
  <c r="F34" i="22" s="1"/>
  <c r="G51" i="20"/>
  <c r="G34" i="22" s="1"/>
  <c r="H51" i="20"/>
  <c r="H34" i="22" s="1"/>
  <c r="I51" i="20"/>
  <c r="I34" i="22" s="1"/>
  <c r="J51" i="20"/>
  <c r="J34" i="22" s="1"/>
  <c r="K51" i="20"/>
  <c r="K34" i="22" s="1"/>
  <c r="L51" i="20"/>
  <c r="L34" i="22" s="1"/>
  <c r="M51" i="20"/>
  <c r="M34" i="22" s="1"/>
  <c r="B52" i="20"/>
  <c r="B35" i="22" s="1"/>
  <c r="C52" i="20"/>
  <c r="C35" i="22" s="1"/>
  <c r="D52" i="20"/>
  <c r="D35" i="22" s="1"/>
  <c r="E52" i="20"/>
  <c r="E35" i="22" s="1"/>
  <c r="F52" i="20"/>
  <c r="F35" i="22" s="1"/>
  <c r="G52" i="20"/>
  <c r="G35" i="22" s="1"/>
  <c r="H52" i="20"/>
  <c r="H35" i="22" s="1"/>
  <c r="I52" i="20"/>
  <c r="I35" i="22" s="1"/>
  <c r="J52" i="20"/>
  <c r="J35" i="22" s="1"/>
  <c r="K52" i="20"/>
  <c r="K35" i="22" s="1"/>
  <c r="L52" i="20"/>
  <c r="L35" i="22" s="1"/>
  <c r="M52" i="20"/>
  <c r="M35" i="22" s="1"/>
  <c r="B54" i="20"/>
  <c r="B37" i="22" s="1"/>
  <c r="C54" i="20"/>
  <c r="C37" i="22" s="1"/>
  <c r="D54" i="20"/>
  <c r="D37" i="22" s="1"/>
  <c r="E54" i="20"/>
  <c r="E37" i="22" s="1"/>
  <c r="F54" i="20"/>
  <c r="F37" i="22" s="1"/>
  <c r="G54" i="20"/>
  <c r="G37" i="22" s="1"/>
  <c r="H54" i="20"/>
  <c r="H37" i="22" s="1"/>
  <c r="I54" i="20"/>
  <c r="I37" i="22" s="1"/>
  <c r="J54" i="20"/>
  <c r="J37" i="22" s="1"/>
  <c r="K54" i="20"/>
  <c r="K37" i="22" s="1"/>
  <c r="L54" i="20"/>
  <c r="L37" i="22" s="1"/>
  <c r="M54" i="20"/>
  <c r="M37" i="22" s="1"/>
  <c r="B55" i="20"/>
  <c r="B38" i="22" s="1"/>
  <c r="C55" i="20"/>
  <c r="C38" i="22" s="1"/>
  <c r="D55" i="20"/>
  <c r="D38" i="22" s="1"/>
  <c r="E55" i="20"/>
  <c r="E38" i="22" s="1"/>
  <c r="F55" i="20"/>
  <c r="F38" i="22" s="1"/>
  <c r="G55" i="20"/>
  <c r="G38" i="22" s="1"/>
  <c r="H55" i="20"/>
  <c r="H38" i="22" s="1"/>
  <c r="I55" i="20"/>
  <c r="I38" i="22" s="1"/>
  <c r="J55" i="20"/>
  <c r="J38" i="22" s="1"/>
  <c r="K55" i="20"/>
  <c r="K38" i="22" s="1"/>
  <c r="L55" i="20"/>
  <c r="L38" i="22" s="1"/>
  <c r="M55" i="20"/>
  <c r="M38" i="22" s="1"/>
  <c r="O58" i="20"/>
  <c r="P58" s="1"/>
  <c r="B60"/>
  <c r="B43" i="22" s="1"/>
  <c r="C60" i="20"/>
  <c r="C43" i="22" s="1"/>
  <c r="D60" i="20"/>
  <c r="D43" i="22" s="1"/>
  <c r="E60" i="20"/>
  <c r="E43" i="22" s="1"/>
  <c r="F60" i="20"/>
  <c r="F43" i="22" s="1"/>
  <c r="G60" i="20"/>
  <c r="G43" i="22" s="1"/>
  <c r="H60" i="20"/>
  <c r="H43" i="22" s="1"/>
  <c r="I60" i="20"/>
  <c r="I43" i="22" s="1"/>
  <c r="J60" i="20"/>
  <c r="J43" i="22" s="1"/>
  <c r="K60" i="20"/>
  <c r="K43" i="22" s="1"/>
  <c r="L60" i="20"/>
  <c r="L43" i="22" s="1"/>
  <c r="M60" i="20"/>
  <c r="M43" i="22" s="1"/>
  <c r="B61" i="20"/>
  <c r="B44" i="22" s="1"/>
  <c r="C61" i="20"/>
  <c r="C44" i="22" s="1"/>
  <c r="D61" i="20"/>
  <c r="D44" i="22" s="1"/>
  <c r="E61" i="20"/>
  <c r="E44" i="22" s="1"/>
  <c r="F61" i="20"/>
  <c r="F44" i="22" s="1"/>
  <c r="G61" i="20"/>
  <c r="G44" i="22" s="1"/>
  <c r="H61" i="20"/>
  <c r="H44" i="22" s="1"/>
  <c r="I61" i="20"/>
  <c r="I44" i="22" s="1"/>
  <c r="J61" i="20"/>
  <c r="J44" i="22" s="1"/>
  <c r="K61" i="20"/>
  <c r="K44" i="22" s="1"/>
  <c r="L61" i="20"/>
  <c r="L44" i="22" s="1"/>
  <c r="M61" i="20"/>
  <c r="M44" i="22" s="1"/>
  <c r="B63" i="20"/>
  <c r="B46" i="22" s="1"/>
  <c r="C63" i="20"/>
  <c r="C46" i="22" s="1"/>
  <c r="D63" i="20"/>
  <c r="D46" i="22" s="1"/>
  <c r="E63" i="20"/>
  <c r="E46" i="22" s="1"/>
  <c r="F63" i="20"/>
  <c r="F46" i="22" s="1"/>
  <c r="G63" i="20"/>
  <c r="G46" i="22" s="1"/>
  <c r="H63" i="20"/>
  <c r="H46" i="22" s="1"/>
  <c r="I63" i="20"/>
  <c r="I46" i="22" s="1"/>
  <c r="J63" i="20"/>
  <c r="J46" i="22" s="1"/>
  <c r="K63" i="20"/>
  <c r="K46" i="22" s="1"/>
  <c r="L63" i="20"/>
  <c r="L46" i="22" s="1"/>
  <c r="M63" i="20"/>
  <c r="M46" i="22" s="1"/>
  <c r="B64" i="20"/>
  <c r="B47" i="22" s="1"/>
  <c r="C64" i="20"/>
  <c r="C47" i="22" s="1"/>
  <c r="D64" i="20"/>
  <c r="D47" i="22" s="1"/>
  <c r="E64" i="20"/>
  <c r="E47" i="22" s="1"/>
  <c r="F64" i="20"/>
  <c r="F47" i="22" s="1"/>
  <c r="G64" i="20"/>
  <c r="G47" i="22" s="1"/>
  <c r="H64" i="20"/>
  <c r="H47" i="22" s="1"/>
  <c r="I64" i="20"/>
  <c r="I47" i="22" s="1"/>
  <c r="J64" i="20"/>
  <c r="J47" i="22" s="1"/>
  <c r="K64" i="20"/>
  <c r="K47" i="22" s="1"/>
  <c r="L64" i="20"/>
  <c r="L47" i="22" s="1"/>
  <c r="M64" i="20"/>
  <c r="M47" i="22" s="1"/>
  <c r="B66" i="20"/>
  <c r="B49" i="22" s="1"/>
  <c r="C66" i="20"/>
  <c r="C49" i="22" s="1"/>
  <c r="D66" i="20"/>
  <c r="D49" i="22" s="1"/>
  <c r="E66" i="20"/>
  <c r="E49" i="22" s="1"/>
  <c r="F66" i="20"/>
  <c r="F49" i="22" s="1"/>
  <c r="G66" i="20"/>
  <c r="G49" i="22" s="1"/>
  <c r="H66" i="20"/>
  <c r="H49" i="22" s="1"/>
  <c r="I66" i="20"/>
  <c r="I49" i="22" s="1"/>
  <c r="J66" i="20"/>
  <c r="J49" i="22" s="1"/>
  <c r="K66" i="20"/>
  <c r="K49" i="22" s="1"/>
  <c r="L66" i="20"/>
  <c r="L49" i="22" s="1"/>
  <c r="M66" i="20"/>
  <c r="M49" i="22" s="1"/>
  <c r="B67" i="20"/>
  <c r="B50" i="22" s="1"/>
  <c r="C67" i="20"/>
  <c r="C50" i="22" s="1"/>
  <c r="D67" i="20"/>
  <c r="D50" i="22" s="1"/>
  <c r="E67" i="20"/>
  <c r="E50" i="22" s="1"/>
  <c r="F67" i="20"/>
  <c r="F50" i="22" s="1"/>
  <c r="G67" i="20"/>
  <c r="G50" i="22" s="1"/>
  <c r="H67" i="20"/>
  <c r="H50" i="22" s="1"/>
  <c r="I67" i="20"/>
  <c r="I50" i="22" s="1"/>
  <c r="J67" i="20"/>
  <c r="J50" i="22" s="1"/>
  <c r="K67" i="20"/>
  <c r="K50" i="22" s="1"/>
  <c r="L67" i="20"/>
  <c r="L50" i="22" s="1"/>
  <c r="M67" i="20"/>
  <c r="M50" i="22" s="1"/>
  <c r="B69" i="20"/>
  <c r="B52" i="22" s="1"/>
  <c r="C69" i="20"/>
  <c r="C52" i="22" s="1"/>
  <c r="D69" i="20"/>
  <c r="D52" i="22" s="1"/>
  <c r="E69" i="20"/>
  <c r="E52" i="22" s="1"/>
  <c r="F69" i="20"/>
  <c r="F52" i="22" s="1"/>
  <c r="G69" i="20"/>
  <c r="G52" i="22" s="1"/>
  <c r="H69" i="20"/>
  <c r="H52" i="22" s="1"/>
  <c r="I69" i="20"/>
  <c r="I52" i="22" s="1"/>
  <c r="J69" i="20"/>
  <c r="J52" i="22" s="1"/>
  <c r="K69" i="20"/>
  <c r="K52" i="22" s="1"/>
  <c r="L69" i="20"/>
  <c r="L52" i="22" s="1"/>
  <c r="M69" i="20"/>
  <c r="M52" i="22" s="1"/>
  <c r="B70" i="20"/>
  <c r="B53" i="22" s="1"/>
  <c r="C70" i="20"/>
  <c r="C53" i="22" s="1"/>
  <c r="D70" i="20"/>
  <c r="D53" i="22" s="1"/>
  <c r="E70" i="20"/>
  <c r="E53" i="22" s="1"/>
  <c r="F70" i="20"/>
  <c r="F53" i="22" s="1"/>
  <c r="G70" i="20"/>
  <c r="G53" i="22" s="1"/>
  <c r="H70" i="20"/>
  <c r="H53" i="22" s="1"/>
  <c r="I70" i="20"/>
  <c r="I53" i="22" s="1"/>
  <c r="J70" i="20"/>
  <c r="J53" i="22" s="1"/>
  <c r="K70" i="20"/>
  <c r="K53" i="22" s="1"/>
  <c r="L70" i="20"/>
  <c r="L53" i="22" s="1"/>
  <c r="M70" i="20"/>
  <c r="M53" i="22" s="1"/>
  <c r="O72" i="20"/>
  <c r="B177" s="1"/>
  <c r="O75"/>
  <c r="B78"/>
  <c r="B55" i="22" s="1"/>
  <c r="C78" i="20"/>
  <c r="C55" i="22" s="1"/>
  <c r="D78" i="20"/>
  <c r="D55" i="22" s="1"/>
  <c r="E78" i="20"/>
  <c r="E55" i="22" s="1"/>
  <c r="F78" i="20"/>
  <c r="F55" i="22" s="1"/>
  <c r="G78" i="20"/>
  <c r="G55" i="22" s="1"/>
  <c r="H78" i="20"/>
  <c r="H55" i="22" s="1"/>
  <c r="I78" i="20"/>
  <c r="I55" i="22" s="1"/>
  <c r="J78" i="20"/>
  <c r="J55" i="22" s="1"/>
  <c r="K78" i="20"/>
  <c r="K55" i="22" s="1"/>
  <c r="L78" i="20"/>
  <c r="L55" i="22" s="1"/>
  <c r="M78" i="20"/>
  <c r="M55" i="22" s="1"/>
  <c r="B79" i="20"/>
  <c r="B56" i="22" s="1"/>
  <c r="C79" i="20"/>
  <c r="C56" i="22" s="1"/>
  <c r="D79" i="20"/>
  <c r="D56" i="22" s="1"/>
  <c r="E79" i="20"/>
  <c r="E56" i="22" s="1"/>
  <c r="F79" i="20"/>
  <c r="F56" i="22" s="1"/>
  <c r="G79" i="20"/>
  <c r="G56" i="22" s="1"/>
  <c r="H79" i="20"/>
  <c r="H56" i="22" s="1"/>
  <c r="I79" i="20"/>
  <c r="I56" i="22" s="1"/>
  <c r="J79" i="20"/>
  <c r="J56" i="22" s="1"/>
  <c r="K79" i="20"/>
  <c r="K56" i="22" s="1"/>
  <c r="L79" i="20"/>
  <c r="L56" i="22" s="1"/>
  <c r="M79" i="20"/>
  <c r="M56" i="22" s="1"/>
  <c r="D95" i="20"/>
  <c r="E95"/>
  <c r="F95"/>
  <c r="G95"/>
  <c r="H95"/>
  <c r="I95"/>
  <c r="J95"/>
  <c r="K95"/>
  <c r="L95"/>
  <c r="M95"/>
  <c r="B96"/>
  <c r="C96"/>
  <c r="D96"/>
  <c r="E96"/>
  <c r="F96"/>
  <c r="G96"/>
  <c r="H96"/>
  <c r="I96"/>
  <c r="J96"/>
  <c r="K96"/>
  <c r="L96"/>
  <c r="M96"/>
  <c r="O99"/>
  <c r="P99" s="1"/>
  <c r="O100"/>
  <c r="P100" s="1"/>
  <c r="O102"/>
  <c r="P102" s="1"/>
  <c r="O103"/>
  <c r="O105"/>
  <c r="P105" s="1"/>
  <c r="O106"/>
  <c r="P106" s="1"/>
  <c r="O108"/>
  <c r="O109"/>
  <c r="O111"/>
  <c r="O112"/>
  <c r="O114"/>
  <c r="P114" s="1"/>
  <c r="O115"/>
  <c r="O117"/>
  <c r="P117" s="1"/>
  <c r="O118"/>
  <c r="P118" s="1"/>
  <c r="N122"/>
  <c r="N152" s="1"/>
  <c r="O122"/>
  <c r="O152" s="1"/>
  <c r="P122"/>
  <c r="P152" s="1"/>
  <c r="B127"/>
  <c r="C127"/>
  <c r="D127"/>
  <c r="E127"/>
  <c r="F127"/>
  <c r="G127"/>
  <c r="H127"/>
  <c r="I127"/>
  <c r="J127"/>
  <c r="K127"/>
  <c r="L127"/>
  <c r="M127"/>
  <c r="B128"/>
  <c r="C128"/>
  <c r="D128"/>
  <c r="E128"/>
  <c r="F128"/>
  <c r="G128"/>
  <c r="H128"/>
  <c r="I128"/>
  <c r="J128"/>
  <c r="K128"/>
  <c r="L128"/>
  <c r="M128"/>
  <c r="O131"/>
  <c r="P131" s="1"/>
  <c r="O132"/>
  <c r="O134"/>
  <c r="O135"/>
  <c r="P135" s="1"/>
  <c r="O137"/>
  <c r="P137" s="1"/>
  <c r="O138"/>
  <c r="O140"/>
  <c r="O141"/>
  <c r="P141" s="1"/>
  <c r="O143"/>
  <c r="P143" s="1"/>
  <c r="O144"/>
  <c r="P144" s="1"/>
  <c r="O146"/>
  <c r="O147"/>
  <c r="P147" s="1"/>
  <c r="O149"/>
  <c r="P149" s="1"/>
  <c r="O150"/>
  <c r="N8" i="21"/>
  <c r="N9"/>
  <c r="N11"/>
  <c r="N12"/>
  <c r="N5"/>
  <c r="N6"/>
  <c r="N14"/>
  <c r="N15"/>
  <c r="N17"/>
  <c r="N18"/>
  <c r="N20"/>
  <c r="N21"/>
  <c r="N23"/>
  <c r="N24"/>
  <c r="N26"/>
  <c r="N27"/>
  <c r="N35"/>
  <c r="N36"/>
  <c r="N29"/>
  <c r="N30"/>
  <c r="N32"/>
  <c r="N38"/>
  <c r="N39"/>
  <c r="F7" i="70"/>
  <c r="F8"/>
  <c r="F10"/>
  <c r="F11"/>
  <c r="F13"/>
  <c r="K9" i="20"/>
  <c r="F14" i="70"/>
  <c r="K10" i="20"/>
  <c r="F16" i="70"/>
  <c r="F17"/>
  <c r="F19"/>
  <c r="F20"/>
  <c r="F22"/>
  <c r="F23"/>
  <c r="F25"/>
  <c r="F26"/>
  <c r="F28"/>
  <c r="F29"/>
  <c r="F31"/>
  <c r="F32"/>
  <c r="F34"/>
  <c r="F35"/>
  <c r="F37"/>
  <c r="F38"/>
  <c r="F40"/>
  <c r="F41"/>
  <c r="F43"/>
  <c r="K45" i="20"/>
  <c r="K31" i="22" s="1"/>
  <c r="F44" i="70"/>
  <c r="K46" i="20"/>
  <c r="K32" i="22" s="1"/>
  <c r="F46" i="70"/>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K92" i="20"/>
  <c r="C118" i="70"/>
  <c r="K89" i="20"/>
  <c r="D118" i="70"/>
  <c r="E118"/>
  <c r="K86" i="20"/>
  <c r="F118" i="70"/>
  <c r="B119"/>
  <c r="K93" i="20"/>
  <c r="C119" i="70"/>
  <c r="K90" i="20"/>
  <c r="D119" i="70"/>
  <c r="E119"/>
  <c r="K87" i="20"/>
  <c r="F119" i="70"/>
  <c r="F7" i="67"/>
  <c r="F8"/>
  <c r="F10"/>
  <c r="F11"/>
  <c r="F13"/>
  <c r="C9" i="20"/>
  <c r="F14" i="67"/>
  <c r="C10" i="20"/>
  <c r="F16" i="67"/>
  <c r="F17"/>
  <c r="F19"/>
  <c r="F20"/>
  <c r="F22"/>
  <c r="F23"/>
  <c r="F25"/>
  <c r="F26"/>
  <c r="F28"/>
  <c r="F29"/>
  <c r="F31"/>
  <c r="F32"/>
  <c r="F34"/>
  <c r="F35"/>
  <c r="F37"/>
  <c r="F38"/>
  <c r="F40"/>
  <c r="F41"/>
  <c r="F43"/>
  <c r="C45" i="20"/>
  <c r="C31" i="22" s="1"/>
  <c r="F44" i="67"/>
  <c r="C46" i="20"/>
  <c r="C32" i="22" s="1"/>
  <c r="F46" i="67"/>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C92" i="20"/>
  <c r="C118" i="67"/>
  <c r="C89" i="20"/>
  <c r="D118" i="67"/>
  <c r="E118"/>
  <c r="C86" i="20"/>
  <c r="F118" i="67"/>
  <c r="B119"/>
  <c r="C93" i="20"/>
  <c r="C119" i="67"/>
  <c r="C90" i="20"/>
  <c r="D119" i="67"/>
  <c r="E119"/>
  <c r="C87" i="20"/>
  <c r="F119" i="67"/>
  <c r="F7" i="63"/>
  <c r="F8"/>
  <c r="F10"/>
  <c r="F11"/>
  <c r="F13"/>
  <c r="G9" i="20"/>
  <c r="F14" i="63"/>
  <c r="G10" i="20"/>
  <c r="F16" i="63"/>
  <c r="F17"/>
  <c r="F19"/>
  <c r="F20"/>
  <c r="F22"/>
  <c r="F23"/>
  <c r="F25"/>
  <c r="F26"/>
  <c r="F28"/>
  <c r="F29"/>
  <c r="F31"/>
  <c r="F32"/>
  <c r="F34"/>
  <c r="F35"/>
  <c r="F37"/>
  <c r="F38"/>
  <c r="F40"/>
  <c r="F41"/>
  <c r="F43"/>
  <c r="G45" i="20"/>
  <c r="G31" i="22" s="1"/>
  <c r="F44" i="63"/>
  <c r="G46" i="20"/>
  <c r="G32" i="22" s="1"/>
  <c r="F46" i="63"/>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G92" i="20"/>
  <c r="C118" i="63"/>
  <c r="G89" i="20"/>
  <c r="D118" i="63"/>
  <c r="E118"/>
  <c r="G86" i="20"/>
  <c r="F118" i="63"/>
  <c r="B119"/>
  <c r="G93" i="20"/>
  <c r="C119" i="63"/>
  <c r="G90" i="20"/>
  <c r="D119" i="63"/>
  <c r="E119"/>
  <c r="G87" i="20"/>
  <c r="F119" i="63"/>
  <c r="F7" i="61"/>
  <c r="F8"/>
  <c r="F10"/>
  <c r="F11"/>
  <c r="F13"/>
  <c r="I9" i="20"/>
  <c r="F14" i="61"/>
  <c r="I10" i="20"/>
  <c r="F16" i="61"/>
  <c r="F17"/>
  <c r="F19"/>
  <c r="F20"/>
  <c r="F22"/>
  <c r="F23"/>
  <c r="F25"/>
  <c r="F26"/>
  <c r="F28"/>
  <c r="F29"/>
  <c r="F31"/>
  <c r="F32"/>
  <c r="F34"/>
  <c r="F35"/>
  <c r="F37"/>
  <c r="F38"/>
  <c r="F40"/>
  <c r="F41"/>
  <c r="F43"/>
  <c r="I45" i="20"/>
  <c r="I31" i="22" s="1"/>
  <c r="F44" i="61"/>
  <c r="I46" i="20"/>
  <c r="I32" i="22" s="1"/>
  <c r="F46" i="61"/>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I92" i="20"/>
  <c r="C118" i="61"/>
  <c r="I89" i="20"/>
  <c r="D118" i="61"/>
  <c r="E118"/>
  <c r="I86" i="20"/>
  <c r="F118" i="61"/>
  <c r="B119"/>
  <c r="I93" i="20"/>
  <c r="C119" i="61"/>
  <c r="I90" i="20"/>
  <c r="D119" i="61"/>
  <c r="E119"/>
  <c r="I87" i="20"/>
  <c r="F119" i="61"/>
  <c r="F7" i="62"/>
  <c r="F8"/>
  <c r="F10"/>
  <c r="F11"/>
  <c r="F13"/>
  <c r="H9" i="20"/>
  <c r="F14" i="62"/>
  <c r="H10" i="20"/>
  <c r="F16" i="62"/>
  <c r="F17"/>
  <c r="F19"/>
  <c r="F20"/>
  <c r="F22"/>
  <c r="F23"/>
  <c r="F25"/>
  <c r="F26"/>
  <c r="F28"/>
  <c r="F29"/>
  <c r="F31"/>
  <c r="F32"/>
  <c r="F34"/>
  <c r="F35"/>
  <c r="F37"/>
  <c r="F38"/>
  <c r="F40"/>
  <c r="F41"/>
  <c r="F43"/>
  <c r="H45" i="20"/>
  <c r="H31" i="22" s="1"/>
  <c r="F44" i="62"/>
  <c r="H46" i="20"/>
  <c r="H32" i="22" s="1"/>
  <c r="F46" i="62"/>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H92" i="20"/>
  <c r="C118" i="62"/>
  <c r="H89" i="20"/>
  <c r="D118" i="62"/>
  <c r="E118"/>
  <c r="H86" i="20"/>
  <c r="F118" i="62"/>
  <c r="B119"/>
  <c r="H93" i="20"/>
  <c r="C119" i="62"/>
  <c r="H90" i="20"/>
  <c r="D119" i="62"/>
  <c r="E119"/>
  <c r="H87" i="20"/>
  <c r="F119" i="62"/>
  <c r="F7" i="4"/>
  <c r="F8"/>
  <c r="F10"/>
  <c r="F11"/>
  <c r="F13"/>
  <c r="B9" i="20"/>
  <c r="F14" i="4"/>
  <c r="B10" i="20"/>
  <c r="F16" i="4"/>
  <c r="F17"/>
  <c r="F19"/>
  <c r="F20"/>
  <c r="F22"/>
  <c r="F23"/>
  <c r="F25"/>
  <c r="F26"/>
  <c r="F28"/>
  <c r="F29"/>
  <c r="F31"/>
  <c r="F32"/>
  <c r="F34"/>
  <c r="F35"/>
  <c r="F37"/>
  <c r="F38"/>
  <c r="F40"/>
  <c r="F41"/>
  <c r="F43"/>
  <c r="B45" i="20"/>
  <c r="B31" i="22" s="1"/>
  <c r="F44" i="4"/>
  <c r="B46" i="20"/>
  <c r="B32" i="22" s="1"/>
  <c r="F46" i="4"/>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B92" i="20"/>
  <c r="C118" i="4"/>
  <c r="B89" i="20"/>
  <c r="D118" i="4"/>
  <c r="E118"/>
  <c r="B86" i="20"/>
  <c r="F118" i="4"/>
  <c r="B119"/>
  <c r="B93" i="20"/>
  <c r="C119" i="4"/>
  <c r="B90" i="20"/>
  <c r="D119" i="4"/>
  <c r="E119"/>
  <c r="B87" i="20"/>
  <c r="F119" i="4"/>
  <c r="F7" i="68"/>
  <c r="F8"/>
  <c r="F10"/>
  <c r="F11"/>
  <c r="F13"/>
  <c r="M9" i="20" s="1"/>
  <c r="F14" i="68"/>
  <c r="M10" i="20" s="1"/>
  <c r="F16" i="68"/>
  <c r="F17"/>
  <c r="F19"/>
  <c r="F20"/>
  <c r="F22"/>
  <c r="F23"/>
  <c r="F25"/>
  <c r="F26"/>
  <c r="F28"/>
  <c r="F29"/>
  <c r="F31"/>
  <c r="F32"/>
  <c r="F34"/>
  <c r="F35"/>
  <c r="F37"/>
  <c r="F38"/>
  <c r="F40"/>
  <c r="F41"/>
  <c r="F43"/>
  <c r="M45" i="20" s="1"/>
  <c r="M31" i="22" s="1"/>
  <c r="F44" i="68"/>
  <c r="M46" i="20" s="1"/>
  <c r="M32" i="22" s="1"/>
  <c r="F46" i="68"/>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C118"/>
  <c r="M89" i="20" s="1"/>
  <c r="D118" i="68"/>
  <c r="E118"/>
  <c r="M86" i="20" s="1"/>
  <c r="B119" i="68"/>
  <c r="C119"/>
  <c r="M90" i="20" s="1"/>
  <c r="D119" i="68"/>
  <c r="E119"/>
  <c r="M87" i="20" s="1"/>
  <c r="F7" i="71"/>
  <c r="F8"/>
  <c r="F10"/>
  <c r="F11"/>
  <c r="F13"/>
  <c r="J9" i="20"/>
  <c r="F14" i="71"/>
  <c r="J10" i="20"/>
  <c r="F16" i="71"/>
  <c r="F17"/>
  <c r="F19"/>
  <c r="F20"/>
  <c r="F22"/>
  <c r="F23"/>
  <c r="F25"/>
  <c r="F26"/>
  <c r="F28"/>
  <c r="F29"/>
  <c r="F31"/>
  <c r="F32"/>
  <c r="F34"/>
  <c r="F35"/>
  <c r="F37"/>
  <c r="F38"/>
  <c r="F40"/>
  <c r="F41"/>
  <c r="F43"/>
  <c r="J45" i="20"/>
  <c r="J31" i="22" s="1"/>
  <c r="F44" i="71"/>
  <c r="J46" i="20"/>
  <c r="J32" i="22" s="1"/>
  <c r="F46" i="71"/>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J92" i="20"/>
  <c r="C118" i="71"/>
  <c r="J89" i="20"/>
  <c r="D118" i="71"/>
  <c r="E118"/>
  <c r="J86" i="20"/>
  <c r="F118" i="71"/>
  <c r="B119"/>
  <c r="J93" i="20"/>
  <c r="C119" i="71"/>
  <c r="J90" i="20"/>
  <c r="D119" i="71"/>
  <c r="E119"/>
  <c r="J87" i="20"/>
  <c r="F119" i="71"/>
  <c r="F7" i="69"/>
  <c r="F8"/>
  <c r="F10"/>
  <c r="F11"/>
  <c r="F13"/>
  <c r="L9" i="20"/>
  <c r="F14" i="69"/>
  <c r="L10" i="20"/>
  <c r="F16" i="69"/>
  <c r="F17"/>
  <c r="F19"/>
  <c r="F20"/>
  <c r="F22"/>
  <c r="F23"/>
  <c r="F25"/>
  <c r="F26"/>
  <c r="F28"/>
  <c r="F29"/>
  <c r="F31"/>
  <c r="F32"/>
  <c r="F34"/>
  <c r="F35"/>
  <c r="F37"/>
  <c r="F38"/>
  <c r="F40"/>
  <c r="F41"/>
  <c r="F43"/>
  <c r="L45" i="20"/>
  <c r="L31" i="22" s="1"/>
  <c r="F44" i="69"/>
  <c r="L46" i="20"/>
  <c r="L32" i="22" s="1"/>
  <c r="F46" i="69"/>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L92" i="20"/>
  <c r="C118" i="69"/>
  <c r="L89" i="20"/>
  <c r="D118" i="69"/>
  <c r="E118"/>
  <c r="L86" i="20"/>
  <c r="F118" i="69"/>
  <c r="B119"/>
  <c r="L93" i="20"/>
  <c r="C119" i="69"/>
  <c r="L90" i="20"/>
  <c r="D119" i="69"/>
  <c r="E119"/>
  <c r="L87" i="20"/>
  <c r="F119" i="69"/>
  <c r="F7" i="64"/>
  <c r="F8"/>
  <c r="F10"/>
  <c r="F11"/>
  <c r="F13"/>
  <c r="F9" i="20"/>
  <c r="F14" i="64"/>
  <c r="F10" i="20"/>
  <c r="F16" i="64"/>
  <c r="F17"/>
  <c r="F19"/>
  <c r="F20"/>
  <c r="F22"/>
  <c r="F23"/>
  <c r="F25"/>
  <c r="F26"/>
  <c r="F28"/>
  <c r="F29"/>
  <c r="F31"/>
  <c r="F32"/>
  <c r="F34"/>
  <c r="F35"/>
  <c r="F37"/>
  <c r="F38"/>
  <c r="F40"/>
  <c r="F41"/>
  <c r="F43"/>
  <c r="F45" i="20"/>
  <c r="F31" i="22" s="1"/>
  <c r="F44" i="64"/>
  <c r="F46" i="20"/>
  <c r="F32" i="22" s="1"/>
  <c r="F46" i="64"/>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F92" i="20"/>
  <c r="C118" i="64"/>
  <c r="F89" i="20"/>
  <c r="D118" i="64"/>
  <c r="E118"/>
  <c r="F86" i="20"/>
  <c r="F118" i="64"/>
  <c r="B119"/>
  <c r="F93" i="20"/>
  <c r="C119" i="64"/>
  <c r="F90" i="20"/>
  <c r="D119" i="64"/>
  <c r="E119"/>
  <c r="F87" i="20"/>
  <c r="F119" i="64"/>
  <c r="F7" i="65"/>
  <c r="F8"/>
  <c r="F10"/>
  <c r="F11"/>
  <c r="F13"/>
  <c r="E9" i="20"/>
  <c r="F14" i="65"/>
  <c r="E10" i="20"/>
  <c r="F16" i="65"/>
  <c r="F17"/>
  <c r="F19"/>
  <c r="F20"/>
  <c r="F22"/>
  <c r="F23"/>
  <c r="F25"/>
  <c r="F26"/>
  <c r="F28"/>
  <c r="F29"/>
  <c r="F31"/>
  <c r="F32"/>
  <c r="F34"/>
  <c r="F35"/>
  <c r="F37"/>
  <c r="F38"/>
  <c r="F40"/>
  <c r="F41"/>
  <c r="F43"/>
  <c r="E45" i="20"/>
  <c r="E31" i="22" s="1"/>
  <c r="F44" i="65"/>
  <c r="E46" i="20"/>
  <c r="E32" i="22" s="1"/>
  <c r="F46" i="65"/>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E92" i="20"/>
  <c r="C118" i="65"/>
  <c r="E89" i="20"/>
  <c r="D118" i="65"/>
  <c r="E118"/>
  <c r="E86" i="20"/>
  <c r="F118" i="65"/>
  <c r="B119"/>
  <c r="E93" i="20"/>
  <c r="C119" i="65"/>
  <c r="E90" i="20"/>
  <c r="D119" i="65"/>
  <c r="E119"/>
  <c r="E87" i="20"/>
  <c r="F119" i="65"/>
  <c r="F7" i="66"/>
  <c r="F8"/>
  <c r="F10"/>
  <c r="F11"/>
  <c r="F13"/>
  <c r="D9" i="20"/>
  <c r="F14" i="66"/>
  <c r="D10" i="20"/>
  <c r="F16" i="66"/>
  <c r="F17"/>
  <c r="F19"/>
  <c r="F20"/>
  <c r="F22"/>
  <c r="F23"/>
  <c r="F25"/>
  <c r="F26"/>
  <c r="F28"/>
  <c r="F29"/>
  <c r="F31"/>
  <c r="F32"/>
  <c r="F34"/>
  <c r="F35"/>
  <c r="F37"/>
  <c r="F38"/>
  <c r="F40"/>
  <c r="F41"/>
  <c r="F43"/>
  <c r="D45" i="20"/>
  <c r="D31" i="22" s="1"/>
  <c r="F44" i="66"/>
  <c r="D46" i="20"/>
  <c r="D32" i="22" s="1"/>
  <c r="F46" i="66"/>
  <c r="F47"/>
  <c r="F49"/>
  <c r="F50"/>
  <c r="F52"/>
  <c r="F53"/>
  <c r="F55"/>
  <c r="F56"/>
  <c r="F58"/>
  <c r="F59"/>
  <c r="F61"/>
  <c r="F62"/>
  <c r="F64"/>
  <c r="F65"/>
  <c r="F67"/>
  <c r="F68"/>
  <c r="F70"/>
  <c r="F71"/>
  <c r="F73"/>
  <c r="F74"/>
  <c r="F76"/>
  <c r="F77"/>
  <c r="F79"/>
  <c r="F80"/>
  <c r="F82"/>
  <c r="F83"/>
  <c r="F85"/>
  <c r="F86"/>
  <c r="F88"/>
  <c r="F89"/>
  <c r="F91"/>
  <c r="F92"/>
  <c r="F94"/>
  <c r="F95"/>
  <c r="F97"/>
  <c r="F98"/>
  <c r="F100"/>
  <c r="F101"/>
  <c r="F103"/>
  <c r="F104"/>
  <c r="F106"/>
  <c r="F107"/>
  <c r="F109"/>
  <c r="F110"/>
  <c r="F112"/>
  <c r="F113"/>
  <c r="F115"/>
  <c r="F116"/>
  <c r="B118"/>
  <c r="D92" i="20"/>
  <c r="C118" i="66"/>
  <c r="D89" i="20"/>
  <c r="D118" i="66"/>
  <c r="E118"/>
  <c r="D86" i="20"/>
  <c r="F118" i="66"/>
  <c r="B119"/>
  <c r="D93" i="20"/>
  <c r="C119" i="66"/>
  <c r="D90" i="20"/>
  <c r="D119" i="66"/>
  <c r="E119"/>
  <c r="D87" i="20"/>
  <c r="F119" i="66"/>
  <c r="B118" i="16"/>
  <c r="D118"/>
  <c r="F7"/>
  <c r="F10"/>
  <c r="F13"/>
  <c r="F14"/>
  <c r="F16"/>
  <c r="F19"/>
  <c r="F20"/>
  <c r="F22"/>
  <c r="F25"/>
  <c r="F28"/>
  <c r="F31"/>
  <c r="F34"/>
  <c r="F37"/>
  <c r="F38"/>
  <c r="F40"/>
  <c r="F43"/>
  <c r="F46"/>
  <c r="F49"/>
  <c r="F50"/>
  <c r="F52"/>
  <c r="F55"/>
  <c r="F58"/>
  <c r="F61"/>
  <c r="F64"/>
  <c r="F67"/>
  <c r="F70"/>
  <c r="F73"/>
  <c r="F76"/>
  <c r="F79"/>
  <c r="F82"/>
  <c r="F85"/>
  <c r="F88"/>
  <c r="F91"/>
  <c r="F94"/>
  <c r="F97"/>
  <c r="F98"/>
  <c r="F100"/>
  <c r="F103"/>
  <c r="F104"/>
  <c r="F106"/>
  <c r="F109"/>
  <c r="F112"/>
  <c r="F115"/>
  <c r="C118"/>
  <c r="E118"/>
  <c r="B119"/>
  <c r="D119"/>
  <c r="N7" i="36"/>
  <c r="N8"/>
  <c r="N11"/>
  <c r="N12"/>
  <c r="N16"/>
  <c r="N17"/>
  <c r="N20"/>
  <c r="N21"/>
  <c r="N25"/>
  <c r="N26"/>
  <c r="N8" i="17"/>
  <c r="N9"/>
  <c r="N11"/>
  <c r="N12"/>
  <c r="N14"/>
  <c r="N15"/>
  <c r="N3" i="22"/>
  <c r="O3"/>
  <c r="N11"/>
  <c r="N13"/>
  <c r="N14"/>
  <c r="N16"/>
  <c r="N17"/>
  <c r="N19"/>
  <c r="N20"/>
  <c r="N22"/>
  <c r="N23"/>
  <c r="N25"/>
  <c r="N26"/>
  <c r="N28"/>
  <c r="N29"/>
  <c r="N31"/>
  <c r="N32"/>
  <c r="N35"/>
  <c r="N37"/>
  <c r="N38"/>
  <c r="N41"/>
  <c r="N43"/>
  <c r="N44"/>
  <c r="N46"/>
  <c r="N47"/>
  <c r="N49"/>
  <c r="N50"/>
  <c r="N52"/>
  <c r="N53"/>
  <c r="N55"/>
  <c r="N56"/>
  <c r="N61" s="1"/>
  <c r="P132" i="20"/>
  <c r="P108"/>
  <c r="P103"/>
  <c r="P6"/>
  <c r="P150"/>
  <c r="P138"/>
  <c r="P111"/>
  <c r="P109"/>
  <c r="P39"/>
  <c r="P7"/>
  <c r="B174"/>
  <c r="P146"/>
  <c r="P140"/>
  <c r="P134"/>
  <c r="P115"/>
  <c r="P112"/>
  <c r="P40"/>
  <c r="F118" i="16"/>
  <c r="B83" i="20" l="1"/>
  <c r="B58" i="22" s="1"/>
  <c r="H83" i="20"/>
  <c r="H58" i="22" s="1"/>
  <c r="H60" s="1"/>
  <c r="B60"/>
  <c r="N60"/>
  <c r="I84" i="20"/>
  <c r="I59" i="22" s="1"/>
  <c r="I61" s="1"/>
  <c r="C84" i="20"/>
  <c r="C59" i="22" s="1"/>
  <c r="C61" s="1"/>
  <c r="O127" i="20"/>
  <c r="P127" s="1"/>
  <c r="O128"/>
  <c r="P128" s="1"/>
  <c r="O96"/>
  <c r="P96" s="1"/>
  <c r="O95"/>
  <c r="P95" s="1"/>
  <c r="O67"/>
  <c r="P67" s="1"/>
  <c r="O30"/>
  <c r="B183" s="1"/>
  <c r="O16"/>
  <c r="P16" s="1"/>
  <c r="O79"/>
  <c r="P79" s="1"/>
  <c r="O33"/>
  <c r="B166" s="1"/>
  <c r="O69"/>
  <c r="B172" s="1"/>
  <c r="O18"/>
  <c r="P18" s="1"/>
  <c r="O22"/>
  <c r="P22" s="1"/>
  <c r="O36"/>
  <c r="B188" s="1"/>
  <c r="O37"/>
  <c r="F84"/>
  <c r="C154"/>
  <c r="P36"/>
  <c r="P75"/>
  <c r="B168"/>
  <c r="B153"/>
  <c r="K84"/>
  <c r="D84"/>
  <c r="E84"/>
  <c r="E83"/>
  <c r="E58" i="22" s="1"/>
  <c r="E60" s="1"/>
  <c r="F83" i="20"/>
  <c r="L84"/>
  <c r="J84"/>
  <c r="J59" i="22" s="1"/>
  <c r="J61" s="1"/>
  <c r="J83" i="20"/>
  <c r="J58" i="22" s="1"/>
  <c r="J60" s="1"/>
  <c r="G84" i="20"/>
  <c r="G59" i="22" s="1"/>
  <c r="G61" s="1"/>
  <c r="C83" i="20"/>
  <c r="C58" i="22" s="1"/>
  <c r="C60" s="1"/>
  <c r="I154" i="20"/>
  <c r="O25" i="22"/>
  <c r="P25" s="1"/>
  <c r="K83" i="20"/>
  <c r="O25"/>
  <c r="P25" s="1"/>
  <c r="O9"/>
  <c r="B180" s="1"/>
  <c r="H84"/>
  <c r="H59" i="22" s="1"/>
  <c r="H61" s="1"/>
  <c r="H153" i="20"/>
  <c r="G83"/>
  <c r="O43"/>
  <c r="P43" s="1"/>
  <c r="O23" i="22"/>
  <c r="P23" s="1"/>
  <c r="O20"/>
  <c r="P20" s="1"/>
  <c r="D83" i="20"/>
  <c r="D58" i="22" s="1"/>
  <c r="D60" s="1"/>
  <c r="L83" i="20"/>
  <c r="O90"/>
  <c r="P90" s="1"/>
  <c r="O89"/>
  <c r="P89" s="1"/>
  <c r="O46"/>
  <c r="P46" s="1"/>
  <c r="O10"/>
  <c r="I83"/>
  <c r="I58" i="22" s="1"/>
  <c r="I60" s="1"/>
  <c r="O47"/>
  <c r="P47" s="1"/>
  <c r="O46"/>
  <c r="P46" s="1"/>
  <c r="O41"/>
  <c r="P41" s="1"/>
  <c r="O17"/>
  <c r="P17" s="1"/>
  <c r="O28"/>
  <c r="P28" s="1"/>
  <c r="O22"/>
  <c r="P22" s="1"/>
  <c r="O38"/>
  <c r="P38" s="1"/>
  <c r="F119" i="68"/>
  <c r="M93" i="20"/>
  <c r="O93" s="1"/>
  <c r="P93" s="1"/>
  <c r="M92"/>
  <c r="O92" s="1"/>
  <c r="P92" s="1"/>
  <c r="F118" i="68"/>
  <c r="O31" i="22"/>
  <c r="P31" s="1"/>
  <c r="O45" i="20"/>
  <c r="B181" s="1"/>
  <c r="F8" i="16"/>
  <c r="C119"/>
  <c r="O49" i="22"/>
  <c r="P49" s="1"/>
  <c r="O66" i="20"/>
  <c r="O35" i="22"/>
  <c r="P35" s="1"/>
  <c r="O52" i="20"/>
  <c r="P52" s="1"/>
  <c r="O87"/>
  <c r="P87" s="1"/>
  <c r="B84"/>
  <c r="B59" i="22" s="1"/>
  <c r="B61" s="1"/>
  <c r="O78" i="20"/>
  <c r="O70"/>
  <c r="P70" s="1"/>
  <c r="O53" i="22"/>
  <c r="P53" s="1"/>
  <c r="O34"/>
  <c r="P34" s="1"/>
  <c r="O51" i="20"/>
  <c r="O16" i="22"/>
  <c r="P16" s="1"/>
  <c r="O24" i="20"/>
  <c r="O21"/>
  <c r="O11" i="22"/>
  <c r="P11" s="1"/>
  <c r="O19" i="20"/>
  <c r="O29" i="22"/>
  <c r="P29" s="1"/>
  <c r="O19"/>
  <c r="P19" s="1"/>
  <c r="O14"/>
  <c r="P14" s="1"/>
  <c r="F116" i="16"/>
  <c r="F110"/>
  <c r="F92"/>
  <c r="F86"/>
  <c r="F80"/>
  <c r="F74"/>
  <c r="F68"/>
  <c r="F62"/>
  <c r="F56"/>
  <c r="F44"/>
  <c r="F32"/>
  <c r="E119"/>
  <c r="F26"/>
  <c r="O50" i="22"/>
  <c r="P50" s="1"/>
  <c r="O64" i="20"/>
  <c r="O63"/>
  <c r="O61"/>
  <c r="O60"/>
  <c r="P60" s="1"/>
  <c r="O37" i="22"/>
  <c r="P37" s="1"/>
  <c r="O54" i="20"/>
  <c r="O31"/>
  <c r="P31" s="1"/>
  <c r="O27"/>
  <c r="G154"/>
  <c r="P30"/>
  <c r="O32" i="22"/>
  <c r="P32" s="1"/>
  <c r="O42" i="20"/>
  <c r="O55"/>
  <c r="P55" s="1"/>
  <c r="O44" i="22"/>
  <c r="P44" s="1"/>
  <c r="O43"/>
  <c r="P43" s="1"/>
  <c r="O26"/>
  <c r="P26" s="1"/>
  <c r="F113" i="16"/>
  <c r="F107"/>
  <c r="F101"/>
  <c r="F95"/>
  <c r="F89"/>
  <c r="F83"/>
  <c r="F77"/>
  <c r="F71"/>
  <c r="F65"/>
  <c r="F59"/>
  <c r="F53"/>
  <c r="F47"/>
  <c r="F41"/>
  <c r="F35"/>
  <c r="F29"/>
  <c r="F23"/>
  <c r="F17"/>
  <c r="F11"/>
  <c r="O86" i="20"/>
  <c r="P86" s="1"/>
  <c r="O56" i="22"/>
  <c r="P56" s="1"/>
  <c r="O52"/>
  <c r="P52" s="1"/>
  <c r="O34" i="20"/>
  <c r="P34" s="1"/>
  <c r="E153"/>
  <c r="O15"/>
  <c r="L153" l="1"/>
  <c r="L58" i="22"/>
  <c r="L60" s="1"/>
  <c r="K153" i="20"/>
  <c r="K58" i="22"/>
  <c r="K60" s="1"/>
  <c r="F153" i="20"/>
  <c r="F58" i="22"/>
  <c r="F60" s="1"/>
  <c r="E154" i="20"/>
  <c r="E59" i="22"/>
  <c r="E61" s="1"/>
  <c r="K154" i="20"/>
  <c r="K59" i="22"/>
  <c r="K61" s="1"/>
  <c r="F154" i="20"/>
  <c r="F59" i="22"/>
  <c r="F61" s="1"/>
  <c r="G153" i="20"/>
  <c r="G58" i="22"/>
  <c r="G60" s="1"/>
  <c r="L154" i="20"/>
  <c r="L59" i="22"/>
  <c r="L61" s="1"/>
  <c r="D154" i="20"/>
  <c r="D59" i="22"/>
  <c r="D61" s="1"/>
  <c r="P33" i="20"/>
  <c r="P69"/>
  <c r="C153"/>
  <c r="O55" i="22"/>
  <c r="P55" s="1"/>
  <c r="P27" i="20"/>
  <c r="B184"/>
  <c r="P63"/>
  <c r="B169"/>
  <c r="J154"/>
  <c r="O10" i="22"/>
  <c r="P10" s="1"/>
  <c r="H154" i="20"/>
  <c r="J153"/>
  <c r="I153"/>
  <c r="D153"/>
  <c r="M83"/>
  <c r="M58" i="22" s="1"/>
  <c r="M60" s="1"/>
  <c r="M84" i="20"/>
  <c r="M59" i="22" s="1"/>
  <c r="M61" s="1"/>
  <c r="P42" i="20"/>
  <c r="B175"/>
  <c r="P54"/>
  <c r="B186"/>
  <c r="B179"/>
  <c r="P19"/>
  <c r="B182"/>
  <c r="P21"/>
  <c r="B165"/>
  <c r="P24"/>
  <c r="P51"/>
  <c r="B170"/>
  <c r="P78"/>
  <c r="B185"/>
  <c r="B154"/>
  <c r="P66"/>
  <c r="B171"/>
  <c r="P15"/>
  <c r="B178"/>
  <c r="B176"/>
  <c r="P61"/>
  <c r="P64"/>
  <c r="O13" i="22"/>
  <c r="F119" i="16"/>
  <c r="M153" i="20" l="1"/>
  <c r="O83"/>
  <c r="P83" s="1"/>
  <c r="O84"/>
  <c r="O154" s="1"/>
  <c r="P154" s="1"/>
  <c r="M154"/>
  <c r="P13" i="22"/>
  <c r="O58" l="1"/>
  <c r="P58" s="1"/>
  <c r="O153" i="20"/>
  <c r="P153" s="1"/>
  <c r="O59" i="22"/>
  <c r="O61" s="1"/>
  <c r="P61" s="1"/>
  <c r="B163" i="20"/>
  <c r="P84"/>
  <c r="B164"/>
  <c r="O60" i="22" l="1"/>
  <c r="P60" s="1"/>
  <c r="P59"/>
</calcChain>
</file>

<file path=xl/sharedStrings.xml><?xml version="1.0" encoding="utf-8"?>
<sst xmlns="http://schemas.openxmlformats.org/spreadsheetml/2006/main" count="1967" uniqueCount="196">
  <si>
    <t>Web Searches</t>
  </si>
  <si>
    <t xml:space="preserve">Total </t>
  </si>
  <si>
    <t>Searches</t>
  </si>
  <si>
    <t>Academic Search Premier</t>
  </si>
  <si>
    <t xml:space="preserve">     Logins</t>
  </si>
  <si>
    <t xml:space="preserve">     Searches</t>
  </si>
  <si>
    <t>Agricola</t>
  </si>
  <si>
    <t xml:space="preserve">    Logins</t>
  </si>
  <si>
    <t xml:space="preserve">    Searches</t>
  </si>
  <si>
    <t>ERIC</t>
  </si>
  <si>
    <t>Funk &amp; Wagnalls</t>
  </si>
  <si>
    <t xml:space="preserve">Health Source - Consumer </t>
  </si>
  <si>
    <t>Health Source - Nursing/Academic</t>
  </si>
  <si>
    <t>MAS Ultra - School Edition</t>
  </si>
  <si>
    <t>MasterFILE Premier</t>
  </si>
  <si>
    <t>MEDLINE</t>
  </si>
  <si>
    <t>Middle Search Plus</t>
  </si>
  <si>
    <t>Primary Search</t>
  </si>
  <si>
    <t>Total Logins:</t>
  </si>
  <si>
    <t>Total Searches:</t>
  </si>
  <si>
    <t>Logins</t>
  </si>
  <si>
    <t>Academic</t>
  </si>
  <si>
    <t>K-12</t>
  </si>
  <si>
    <t>Main</t>
  </si>
  <si>
    <t>Public Libraries</t>
  </si>
  <si>
    <t>July</t>
  </si>
  <si>
    <t>Aug</t>
  </si>
  <si>
    <t>Sept</t>
  </si>
  <si>
    <t>Oct</t>
  </si>
  <si>
    <t>Nov</t>
  </si>
  <si>
    <t>Dec</t>
  </si>
  <si>
    <t>Jan</t>
  </si>
  <si>
    <t>Feb</t>
  </si>
  <si>
    <t>March</t>
  </si>
  <si>
    <t>April</t>
  </si>
  <si>
    <t>May</t>
  </si>
  <si>
    <t>June</t>
  </si>
  <si>
    <t>YTD Total</t>
  </si>
  <si>
    <t xml:space="preserve">   Logins</t>
  </si>
  <si>
    <t xml:space="preserve">   Searches</t>
  </si>
  <si>
    <t>Jul</t>
  </si>
  <si>
    <t>Mar</t>
  </si>
  <si>
    <t>Apr</t>
  </si>
  <si>
    <t>Jun</t>
  </si>
  <si>
    <t>Sep</t>
  </si>
  <si>
    <t>STATEWIDE DATABASES</t>
  </si>
  <si>
    <t>EBSCO</t>
  </si>
  <si>
    <t xml:space="preserve">   Maine</t>
  </si>
  <si>
    <t xml:space="preserve">      Logins</t>
  </si>
  <si>
    <t xml:space="preserve">      Searches</t>
  </si>
  <si>
    <t xml:space="preserve">              Logins</t>
  </si>
  <si>
    <t xml:space="preserve">              Searches</t>
  </si>
  <si>
    <t xml:space="preserve">                 Logins</t>
  </si>
  <si>
    <t xml:space="preserve">                 Searches</t>
  </si>
  <si>
    <t>EBSCO (continued)</t>
  </si>
  <si>
    <t>Statewide Grand Total: Logins</t>
  </si>
  <si>
    <t>Statewide Grand Total: Searches</t>
  </si>
  <si>
    <t>Indexes and Databases</t>
  </si>
  <si>
    <t>(usage from highest to lowest)</t>
  </si>
  <si>
    <t xml:space="preserve">         Logins</t>
  </si>
  <si>
    <t xml:space="preserve">         *Searches</t>
  </si>
  <si>
    <t>* Stats reflect number of searches, not number of logins.  In all other instances stats reflect number of logins.</t>
  </si>
  <si>
    <r>
      <t xml:space="preserve">        </t>
    </r>
    <r>
      <rPr>
        <b/>
        <vertAlign val="superscript"/>
        <sz val="10"/>
        <rFont val="Arial"/>
        <family val="2"/>
      </rPr>
      <t>1</t>
    </r>
    <r>
      <rPr>
        <b/>
        <sz val="10"/>
        <rFont val="Arial"/>
        <family val="2"/>
      </rPr>
      <t>Public Libraries</t>
    </r>
  </si>
  <si>
    <r>
      <t xml:space="preserve">        </t>
    </r>
    <r>
      <rPr>
        <vertAlign val="superscript"/>
        <sz val="10"/>
        <rFont val="Arial"/>
        <family val="2"/>
      </rPr>
      <t>2</t>
    </r>
    <r>
      <rPr>
        <b/>
        <sz val="10"/>
        <rFont val="Arial"/>
        <family val="2"/>
      </rPr>
      <t>K-12 Libraries</t>
    </r>
  </si>
  <si>
    <r>
      <t xml:space="preserve">        </t>
    </r>
    <r>
      <rPr>
        <vertAlign val="superscript"/>
        <sz val="10"/>
        <rFont val="Arial"/>
        <family val="2"/>
      </rPr>
      <t>3</t>
    </r>
    <r>
      <rPr>
        <b/>
        <sz val="10"/>
        <rFont val="Arial"/>
        <family val="2"/>
      </rPr>
      <t>Academic/Other Libraries</t>
    </r>
  </si>
  <si>
    <r>
      <t xml:space="preserve">        </t>
    </r>
    <r>
      <rPr>
        <b/>
        <vertAlign val="superscript"/>
        <sz val="10"/>
        <rFont val="Arial"/>
        <family val="2"/>
      </rPr>
      <t>4</t>
    </r>
    <r>
      <rPr>
        <b/>
        <sz val="10"/>
        <rFont val="Arial"/>
        <family val="2"/>
      </rPr>
      <t>UMS</t>
    </r>
  </si>
  <si>
    <t xml:space="preserve">              Augusta</t>
  </si>
  <si>
    <t xml:space="preserve">              Farmington</t>
  </si>
  <si>
    <t xml:space="preserve">              Fort Kent</t>
  </si>
  <si>
    <t xml:space="preserve">              Machias</t>
  </si>
  <si>
    <t xml:space="preserve">              Orono</t>
  </si>
  <si>
    <t xml:space="preserve">              Presque Isle </t>
  </si>
  <si>
    <t xml:space="preserve">              USM</t>
  </si>
  <si>
    <t>ProQuest (UMI) - Maine state</t>
  </si>
  <si>
    <t>NoveList</t>
  </si>
  <si>
    <t>Searchasaurus</t>
  </si>
  <si>
    <t>Scribners</t>
  </si>
  <si>
    <t>Twayne</t>
  </si>
  <si>
    <t>UMS + STATEWIDE DATABASES</t>
  </si>
  <si>
    <t>Gale Literary Databases</t>
  </si>
  <si>
    <t>Total UMS + Statewide Databases Logins</t>
  </si>
  <si>
    <t>Total UMS + Statewide Databases Searches</t>
  </si>
  <si>
    <t>Biomedical Reference Collection: BASIC</t>
  </si>
  <si>
    <t>EconLit</t>
  </si>
  <si>
    <t>NoveList K-8</t>
  </si>
  <si>
    <t>Nursing &amp; Allied Health Collection: BASIC</t>
  </si>
  <si>
    <t>Annals of American History</t>
  </si>
  <si>
    <t>Encyclopedia Britannica School Edition</t>
  </si>
  <si>
    <t>FSTA: Food Science &amp; Technology Abstracts</t>
  </si>
  <si>
    <t xml:space="preserve">Gale Group (Maine state) </t>
  </si>
  <si>
    <t>Twaynes</t>
  </si>
  <si>
    <t xml:space="preserve">Encyclopedia Brittancia (Maine state) </t>
  </si>
  <si>
    <t>Regional Business News</t>
  </si>
  <si>
    <t>Aquatic Sciences and Fisheries</t>
  </si>
  <si>
    <t>ProQuest Newspapers</t>
  </si>
  <si>
    <t xml:space="preserve">             Washington County CC</t>
  </si>
  <si>
    <t xml:space="preserve">              Eastern Maine CC</t>
  </si>
  <si>
    <t xml:space="preserve">              York County CC</t>
  </si>
  <si>
    <t xml:space="preserve">              Southern Maine CC</t>
  </si>
  <si>
    <t xml:space="preserve">              Central Maine CC</t>
  </si>
  <si>
    <t xml:space="preserve">              Kennebec Valley CC</t>
  </si>
  <si>
    <t xml:space="preserve">                Searches</t>
  </si>
  <si>
    <t xml:space="preserve">              Northern Maine CC </t>
  </si>
  <si>
    <t>Encyclopedia Britannica</t>
  </si>
  <si>
    <t>LISTA</t>
  </si>
  <si>
    <t>Kids Search</t>
  </si>
  <si>
    <t>Student Research Center</t>
  </si>
  <si>
    <t>Encyclopedia Britannica Public Library Edition</t>
  </si>
  <si>
    <t>Military &amp; Government Collection</t>
  </si>
  <si>
    <t>*Nature</t>
  </si>
  <si>
    <t>Nature</t>
  </si>
  <si>
    <t>GeoRef  in Process</t>
  </si>
  <si>
    <t>Oceanic Abstracts</t>
  </si>
  <si>
    <t xml:space="preserve"> </t>
  </si>
  <si>
    <t>GeoRef in Process</t>
  </si>
  <si>
    <t>Military and Govt</t>
  </si>
  <si>
    <t>Literature Resource Center</t>
  </si>
  <si>
    <t>EB Online (BOL)</t>
  </si>
  <si>
    <t>EB Online School Edition (SE)</t>
  </si>
  <si>
    <t>Annals of American History (AOA)</t>
  </si>
  <si>
    <t>World Data Analyst (WDA)</t>
  </si>
  <si>
    <t>Enciclopedia Universal en Español (EUE)</t>
  </si>
  <si>
    <t>World Data Analyst</t>
  </si>
  <si>
    <t>Merriam-Webster's Third New International Dictionary Unabridged</t>
  </si>
  <si>
    <t>Merriam-Webster's Third New International Dictionary</t>
  </si>
  <si>
    <t>Enciclopedia Universal en Español Online</t>
  </si>
  <si>
    <t>AccessScience</t>
  </si>
  <si>
    <t>Forest Science</t>
  </si>
  <si>
    <r>
      <t xml:space="preserve">• EBSCO - Maine cumulative totals for logins and searches are based on five EBSCO profile groups: </t>
    </r>
    <r>
      <rPr>
        <vertAlign val="superscript"/>
        <sz val="10"/>
        <rFont val="Arial"/>
        <family val="2"/>
      </rPr>
      <t>1</t>
    </r>
    <r>
      <rPr>
        <sz val="10"/>
        <rFont val="Arial"/>
        <family val="2"/>
      </rPr>
      <t xml:space="preserve">Public Libraries, </t>
    </r>
    <r>
      <rPr>
        <vertAlign val="superscript"/>
        <sz val="10"/>
        <rFont val="Arial"/>
        <family val="2"/>
      </rPr>
      <t>2</t>
    </r>
    <r>
      <rPr>
        <sz val="10"/>
        <rFont val="Arial"/>
        <family val="2"/>
      </rPr>
      <t xml:space="preserve">K-12 Libraries, </t>
    </r>
    <r>
      <rPr>
        <vertAlign val="superscript"/>
        <sz val="10"/>
        <rFont val="Arial"/>
        <family val="2"/>
      </rPr>
      <t>3</t>
    </r>
    <r>
      <rPr>
        <sz val="10"/>
        <rFont val="Arial"/>
        <family val="2"/>
      </rPr>
      <t xml:space="preserve">Academic/Other Libraries, </t>
    </r>
    <r>
      <rPr>
        <vertAlign val="superscript"/>
        <sz val="10"/>
        <rFont val="Arial"/>
        <family val="2"/>
      </rPr>
      <t>4</t>
    </r>
    <r>
      <rPr>
        <sz val="10"/>
        <rFont val="Arial"/>
        <family val="2"/>
      </rPr>
      <t xml:space="preserve">UMS, and </t>
    </r>
    <r>
      <rPr>
        <vertAlign val="superscript"/>
        <sz val="10"/>
        <rFont val="Arial"/>
        <family val="2"/>
      </rPr>
      <t>5</t>
    </r>
    <r>
      <rPr>
        <sz val="10"/>
        <rFont val="Arial"/>
        <family val="2"/>
      </rPr>
      <t>Community Colleges.</t>
    </r>
  </si>
  <si>
    <t>Environment Complete</t>
  </si>
  <si>
    <t>Wildlife and Ecology Complete</t>
  </si>
  <si>
    <t>GreenFILE</t>
  </si>
  <si>
    <t>Wildlife and Ecology</t>
  </si>
  <si>
    <t>EB Public Library Edition (LE REFERENCE)</t>
  </si>
  <si>
    <t>EB Kids Edition (LE KIDS)</t>
  </si>
  <si>
    <t>Original Sources from Encyclopædia Britannica (OS)</t>
  </si>
  <si>
    <t>Encyclopedia Juvenile (EJ)</t>
  </si>
  <si>
    <t>Britannica Learning Zone (BLZ)</t>
  </si>
  <si>
    <t>PlanetaSaber - Gran Enciclopedia Planeta (PS)</t>
  </si>
  <si>
    <t>Teacher Resource Center</t>
  </si>
  <si>
    <t>Lexi-PALS Drug Guide</t>
  </si>
  <si>
    <r>
      <t xml:space="preserve">Forest Science </t>
    </r>
    <r>
      <rPr>
        <sz val="10"/>
        <rFont val="Arial"/>
        <family val="2"/>
      </rPr>
      <t>(1 month delay)</t>
    </r>
  </si>
  <si>
    <r>
      <t xml:space="preserve">Nature </t>
    </r>
    <r>
      <rPr>
        <sz val="10"/>
        <rFont val="Arial"/>
        <family val="2"/>
      </rPr>
      <t>(1-2 month delay)</t>
    </r>
  </si>
  <si>
    <t>.</t>
  </si>
  <si>
    <t>Academic Search Complete</t>
  </si>
  <si>
    <t>Business Source Complete</t>
  </si>
  <si>
    <t>Literary Reference Center</t>
  </si>
  <si>
    <t>Hobbies and Crafts Reference Center</t>
  </si>
  <si>
    <t>Points of View Reference Center</t>
  </si>
  <si>
    <t>GeoRef</t>
  </si>
  <si>
    <t>NoveList K-8 Plus</t>
  </si>
  <si>
    <t>NoveList Plus</t>
  </si>
  <si>
    <t xml:space="preserve">     Searches (full text article requests)</t>
  </si>
  <si>
    <r>
      <t xml:space="preserve">        </t>
    </r>
    <r>
      <rPr>
        <b/>
        <vertAlign val="superscript"/>
        <sz val="10"/>
        <rFont val="Arial"/>
        <family val="2"/>
      </rPr>
      <t>5</t>
    </r>
    <r>
      <rPr>
        <b/>
        <sz val="10"/>
        <rFont val="Arial"/>
        <family val="2"/>
      </rPr>
      <t>Community Colleges</t>
    </r>
  </si>
  <si>
    <t>GeoRef In Progress</t>
  </si>
  <si>
    <t>EBSCO Database Usage (Statewide), July 2012</t>
  </si>
  <si>
    <t>Encyclopedia Britannica Learning Zone</t>
  </si>
  <si>
    <t xml:space="preserve">   </t>
  </si>
  <si>
    <t>Ocean Abstacts</t>
  </si>
  <si>
    <t>logins</t>
  </si>
  <si>
    <t>ASFA</t>
  </si>
  <si>
    <t>Proquest Newspapers</t>
  </si>
  <si>
    <t>Aquatic Sciences &amp; Fisheries Abstracts</t>
  </si>
  <si>
    <t>N/A</t>
  </si>
  <si>
    <t>Usage Statistics, 2012-2013: Statewide Databases (Excludes UMS Database Totals)</t>
  </si>
  <si>
    <t>FY12-FY13</t>
  </si>
  <si>
    <t>YTD 2012-2013</t>
  </si>
  <si>
    <t>Ebook Collection (Net Library)</t>
  </si>
  <si>
    <t>EBSCO Database Usage (Statewide), August 2012</t>
  </si>
  <si>
    <t>EBSCO Database Usage (Statewide), September 2012</t>
  </si>
  <si>
    <t>EBSCO Database Usage (Statewide), October 2012</t>
  </si>
  <si>
    <t>EBSCO Database Usage (Statewide), November 2012</t>
  </si>
  <si>
    <t>EBSCO Database Usage (Statewide), December 2012</t>
  </si>
  <si>
    <t>EBSCO Database Usage (Statewide), January 2013</t>
  </si>
  <si>
    <t>EBSCO Database Usage (Statewide), February 2013</t>
  </si>
  <si>
    <t>EBSCO Database Usage (Statewide), March 2013</t>
  </si>
  <si>
    <t>EBSCO Database Usage (Statewide), April 2013</t>
  </si>
  <si>
    <t>EBSCO Database Usage (Statewide), May 2013</t>
  </si>
  <si>
    <t>Statewide Search and Login Totals 2012/2013</t>
  </si>
  <si>
    <t>FSTA - Food Science and Technology Abstracts</t>
  </si>
  <si>
    <t>Business Insights: Essentials</t>
  </si>
  <si>
    <t>ValueLine Investment Survey</t>
  </si>
  <si>
    <t>ValueLine Research Center</t>
  </si>
  <si>
    <t>AHFS Consumer Medication Information</t>
  </si>
  <si>
    <t>EBSCO Database Usage (Statewide), June 2013</t>
  </si>
  <si>
    <t>Points of View Refernce Center</t>
  </si>
  <si>
    <t>EBSCO Database Usage (Statewide), YTD 2012-2013</t>
  </si>
  <si>
    <t>Usage Statistics, 2012-2013: UMS + Statewide Databases</t>
  </si>
  <si>
    <t>7/11-6/12</t>
  </si>
  <si>
    <t>7/12-6/13</t>
  </si>
  <si>
    <t>Business Insights: Essentials (originally BCRC)</t>
  </si>
  <si>
    <t>Note:</t>
  </si>
  <si>
    <r>
      <rPr>
        <b/>
        <sz val="10"/>
        <rFont val="Arial"/>
        <family val="2"/>
      </rPr>
      <t>From Gale regarding similar usage between databases:</t>
    </r>
    <r>
      <rPr>
        <sz val="10"/>
        <rFont val="Arial"/>
        <family val="2"/>
      </rPr>
      <t>Happy to provide you with an answer, it is very possible the usage would now show up as similar because the new versions of these products are cross searchable in PowerSearch. So you would potentially see the usage coming from there where in the past you would not have. With the legacy versions they could be cross searched within LitRC (as you can with the new ones as well) but the PowerSearch is the main difference here.</t>
    </r>
  </si>
  <si>
    <t>Ancestry Library</t>
  </si>
  <si>
    <t xml:space="preserve">Merriam Webster's Unabridged (MWU) </t>
  </si>
  <si>
    <t>LearningExpress Library</t>
  </si>
</sst>
</file>

<file path=xl/styles.xml><?xml version="1.0" encoding="utf-8"?>
<styleSheet xmlns="http://schemas.openxmlformats.org/spreadsheetml/2006/main">
  <fonts count="20">
    <font>
      <sz val="10"/>
      <name val="Arial"/>
    </font>
    <font>
      <sz val="10"/>
      <name val="Arial"/>
      <family val="2"/>
    </font>
    <font>
      <u/>
      <sz val="10"/>
      <color indexed="8"/>
      <name val="Arial"/>
      <family val="2"/>
    </font>
    <font>
      <b/>
      <sz val="14"/>
      <name val="Arial"/>
      <family val="2"/>
    </font>
    <font>
      <sz val="10"/>
      <name val="Palatino"/>
      <family val="1"/>
    </font>
    <font>
      <sz val="12"/>
      <name val="Palatino"/>
      <family val="1"/>
    </font>
    <font>
      <b/>
      <sz val="12"/>
      <name val="Palatino"/>
      <family val="1"/>
    </font>
    <font>
      <b/>
      <sz val="10"/>
      <name val="Arial"/>
      <family val="2"/>
    </font>
    <font>
      <b/>
      <sz val="16"/>
      <name val="Arial"/>
      <family val="2"/>
    </font>
    <font>
      <sz val="14"/>
      <name val="Palatino"/>
      <family val="1"/>
    </font>
    <font>
      <b/>
      <sz val="12"/>
      <name val="Arial"/>
      <family val="2"/>
    </font>
    <font>
      <b/>
      <sz val="9"/>
      <name val="Arial"/>
      <family val="2"/>
    </font>
    <font>
      <sz val="10"/>
      <name val="Arial"/>
      <family val="2"/>
    </font>
    <font>
      <b/>
      <vertAlign val="superscript"/>
      <sz val="10"/>
      <name val="Arial"/>
      <family val="2"/>
    </font>
    <font>
      <vertAlign val="superscript"/>
      <sz val="10"/>
      <name val="Arial"/>
      <family val="2"/>
    </font>
    <font>
      <sz val="12"/>
      <name val="Arial"/>
      <family val="2"/>
    </font>
    <font>
      <sz val="10"/>
      <color indexed="8"/>
      <name val="Arial"/>
      <family val="2"/>
    </font>
    <font>
      <sz val="10"/>
      <name val="Arial"/>
      <family val="2"/>
    </font>
    <font>
      <b/>
      <sz val="11"/>
      <name val="Times New Roman"/>
      <family val="1"/>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n">
        <color indexed="64"/>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bottom style="thin">
        <color indexed="64"/>
      </bottom>
      <diagonal/>
    </border>
    <border>
      <left style="medium">
        <color indexed="64"/>
      </left>
      <right style="thick">
        <color indexed="64"/>
      </right>
      <top style="medium">
        <color indexed="64"/>
      </top>
      <bottom style="medium">
        <color indexed="64"/>
      </bottom>
      <diagonal/>
    </border>
    <border>
      <left/>
      <right style="thin">
        <color indexed="64"/>
      </right>
      <top/>
      <bottom/>
      <diagonal/>
    </border>
    <border>
      <left/>
      <right style="thick">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4">
    <xf numFmtId="0" fontId="0" fillId="0" borderId="0"/>
    <xf numFmtId="0" fontId="7" fillId="2" borderId="1" applyNumberFormat="0" applyFont="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55">
    <xf numFmtId="0" fontId="0" fillId="0" borderId="0" xfId="0"/>
    <xf numFmtId="0" fontId="3" fillId="0" borderId="0" xfId="0" applyFont="1" applyAlignment="1">
      <alignment horizontal="left"/>
    </xf>
    <xf numFmtId="3" fontId="0" fillId="0" borderId="2" xfId="0" applyNumberFormat="1" applyBorder="1"/>
    <xf numFmtId="3" fontId="0" fillId="0" borderId="3" xfId="0" applyNumberFormat="1" applyBorder="1"/>
    <xf numFmtId="3" fontId="0" fillId="0" borderId="4" xfId="0" applyNumberFormat="1" applyBorder="1" applyAlignment="1">
      <alignment horizontal="center"/>
    </xf>
    <xf numFmtId="3" fontId="0" fillId="0" borderId="5" xfId="0" applyNumberFormat="1" applyBorder="1" applyAlignment="1">
      <alignment horizontal="center"/>
    </xf>
    <xf numFmtId="3" fontId="0" fillId="3" borderId="1" xfId="0" applyNumberFormat="1" applyFill="1" applyBorder="1"/>
    <xf numFmtId="3" fontId="0" fillId="3" borderId="1" xfId="0" applyNumberFormat="1" applyFill="1" applyBorder="1" applyAlignment="1">
      <alignment horizontal="center"/>
    </xf>
    <xf numFmtId="3" fontId="0" fillId="0" borderId="6" xfId="0" applyNumberFormat="1" applyBorder="1"/>
    <xf numFmtId="3" fontId="0" fillId="2" borderId="1" xfId="0" applyNumberFormat="1" applyFill="1" applyBorder="1" applyAlignment="1">
      <alignment horizontal="center"/>
    </xf>
    <xf numFmtId="3" fontId="0" fillId="0" borderId="7" xfId="0" applyNumberFormat="1" applyFill="1" applyBorder="1" applyAlignment="1">
      <alignment horizontal="center"/>
    </xf>
    <xf numFmtId="3" fontId="0" fillId="0" borderId="1" xfId="0" applyNumberFormat="1" applyBorder="1"/>
    <xf numFmtId="3" fontId="0" fillId="0" borderId="1" xfId="0" applyNumberFormat="1" applyBorder="1" applyAlignment="1">
      <alignment horizontal="center"/>
    </xf>
    <xf numFmtId="3" fontId="0" fillId="3" borderId="6" xfId="0" applyNumberFormat="1" applyFill="1" applyBorder="1"/>
    <xf numFmtId="3" fontId="0" fillId="3" borderId="7" xfId="0" applyNumberFormat="1" applyFill="1" applyBorder="1" applyAlignment="1">
      <alignment horizontal="center"/>
    </xf>
    <xf numFmtId="3" fontId="0" fillId="2" borderId="4" xfId="0" applyNumberFormat="1" applyFill="1" applyBorder="1" applyAlignment="1">
      <alignment horizontal="center"/>
    </xf>
    <xf numFmtId="3" fontId="0" fillId="3" borderId="4" xfId="0" applyNumberFormat="1" applyFill="1" applyBorder="1" applyAlignment="1">
      <alignment horizontal="center"/>
    </xf>
    <xf numFmtId="3" fontId="0" fillId="2" borderId="6" xfId="0" applyNumberFormat="1" applyFill="1" applyBorder="1"/>
    <xf numFmtId="0" fontId="0" fillId="0" borderId="0" xfId="0" applyFill="1"/>
    <xf numFmtId="3" fontId="0" fillId="0" borderId="8" xfId="0" applyNumberFormat="1" applyBorder="1"/>
    <xf numFmtId="3" fontId="0" fillId="2" borderId="9" xfId="0" applyNumberFormat="1" applyFill="1" applyBorder="1" applyAlignment="1">
      <alignment horizontal="center"/>
    </xf>
    <xf numFmtId="3" fontId="0" fillId="0" borderId="10" xfId="0" applyNumberFormat="1" applyBorder="1" applyAlignment="1">
      <alignment horizontal="right"/>
    </xf>
    <xf numFmtId="3" fontId="0" fillId="0" borderId="11" xfId="0" applyNumberFormat="1" applyBorder="1" applyAlignment="1">
      <alignment horizontal="right"/>
    </xf>
    <xf numFmtId="3" fontId="0" fillId="2" borderId="12" xfId="0" applyNumberFormat="1" applyFill="1" applyBorder="1" applyAlignment="1">
      <alignment horizontal="center"/>
    </xf>
    <xf numFmtId="3" fontId="0" fillId="0" borderId="0" xfId="0" applyNumberFormat="1"/>
    <xf numFmtId="0" fontId="3" fillId="0" borderId="0" xfId="0" applyFont="1" applyAlignment="1">
      <alignment vertical="top"/>
    </xf>
    <xf numFmtId="0" fontId="3" fillId="0" borderId="0" xfId="0" applyFont="1"/>
    <xf numFmtId="0" fontId="4" fillId="0" borderId="0" xfId="0" applyFont="1"/>
    <xf numFmtId="0" fontId="0" fillId="3" borderId="1" xfId="0" applyFill="1" applyBorder="1"/>
    <xf numFmtId="0" fontId="3" fillId="0" borderId="0" xfId="0" applyFont="1" applyAlignment="1">
      <alignment vertical="center"/>
    </xf>
    <xf numFmtId="0" fontId="9" fillId="0" borderId="0" xfId="0" applyFont="1"/>
    <xf numFmtId="0" fontId="2" fillId="0" borderId="0" xfId="2" applyFill="1" applyAlignment="1" applyProtection="1">
      <alignment horizontal="left"/>
    </xf>
    <xf numFmtId="3" fontId="12" fillId="0" borderId="1" xfId="0" applyNumberFormat="1" applyFont="1" applyBorder="1" applyAlignment="1">
      <alignment horizontal="right"/>
    </xf>
    <xf numFmtId="0" fontId="7" fillId="0" borderId="0" xfId="0" applyFont="1" applyBorder="1"/>
    <xf numFmtId="3" fontId="0" fillId="0" borderId="0" xfId="0" applyNumberFormat="1" applyBorder="1"/>
    <xf numFmtId="0" fontId="12" fillId="0" borderId="0" xfId="0" applyFont="1" applyFill="1" applyBorder="1"/>
    <xf numFmtId="3" fontId="12" fillId="0" borderId="0" xfId="0" applyNumberFormat="1" applyFont="1" applyBorder="1"/>
    <xf numFmtId="0" fontId="12" fillId="0" borderId="0" xfId="0" applyFont="1"/>
    <xf numFmtId="0" fontId="10" fillId="0" borderId="0" xfId="0" applyFont="1"/>
    <xf numFmtId="0" fontId="0" fillId="0" borderId="0" xfId="0" applyBorder="1"/>
    <xf numFmtId="0" fontId="7" fillId="0" borderId="0" xfId="0" applyFont="1"/>
    <xf numFmtId="3" fontId="7" fillId="0" borderId="0" xfId="0" applyNumberFormat="1" applyFont="1" applyBorder="1"/>
    <xf numFmtId="9" fontId="7" fillId="0" borderId="0" xfId="3" applyFont="1" applyBorder="1"/>
    <xf numFmtId="0" fontId="15" fillId="0" borderId="13" xfId="0" applyFont="1" applyBorder="1" applyAlignment="1"/>
    <xf numFmtId="0" fontId="15" fillId="0" borderId="14" xfId="0" applyFont="1" applyBorder="1" applyAlignment="1"/>
    <xf numFmtId="0" fontId="15" fillId="0" borderId="0" xfId="0" applyFont="1" applyBorder="1"/>
    <xf numFmtId="0" fontId="15" fillId="0" borderId="15" xfId="0" applyFont="1" applyBorder="1"/>
    <xf numFmtId="3" fontId="15" fillId="0" borderId="0" xfId="0" applyNumberFormat="1" applyFont="1" applyBorder="1" applyAlignment="1">
      <alignment horizontal="left"/>
    </xf>
    <xf numFmtId="3" fontId="15" fillId="0" borderId="15" xfId="0" applyNumberFormat="1" applyFont="1" applyBorder="1" applyAlignment="1">
      <alignment horizontal="left"/>
    </xf>
    <xf numFmtId="0" fontId="0" fillId="0" borderId="15" xfId="0" applyBorder="1" applyAlignment="1"/>
    <xf numFmtId="0" fontId="15" fillId="0" borderId="0" xfId="0" applyFont="1"/>
    <xf numFmtId="0" fontId="0" fillId="0" borderId="0" xfId="0" applyBorder="1" applyAlignment="1">
      <alignment wrapText="1"/>
    </xf>
    <xf numFmtId="0" fontId="15" fillId="0" borderId="0" xfId="0" applyFont="1" applyBorder="1" applyAlignment="1"/>
    <xf numFmtId="0" fontId="10" fillId="0" borderId="16" xfId="0" applyFont="1" applyBorder="1" applyAlignment="1">
      <alignment horizontal="left"/>
    </xf>
    <xf numFmtId="3" fontId="0" fillId="0" borderId="1" xfId="0" applyNumberFormat="1" applyBorder="1" applyAlignment="1">
      <alignment horizontal="right"/>
    </xf>
    <xf numFmtId="0" fontId="15" fillId="0" borderId="3" xfId="0" applyFont="1" applyBorder="1"/>
    <xf numFmtId="0" fontId="15" fillId="0" borderId="17" xfId="0" applyFont="1" applyBorder="1"/>
    <xf numFmtId="0" fontId="0" fillId="2" borderId="0" xfId="1" applyFont="1" applyBorder="1"/>
    <xf numFmtId="0" fontId="0" fillId="0" borderId="0" xfId="0" applyBorder="1" applyAlignment="1"/>
    <xf numFmtId="3" fontId="0" fillId="3" borderId="18" xfId="0" applyNumberFormat="1" applyFill="1" applyBorder="1" applyAlignment="1">
      <alignment horizontal="right"/>
    </xf>
    <xf numFmtId="3" fontId="7" fillId="0" borderId="19" xfId="0" applyNumberFormat="1" applyFont="1" applyBorder="1" applyAlignment="1">
      <alignment horizontal="right"/>
    </xf>
    <xf numFmtId="3" fontId="12" fillId="0" borderId="5" xfId="0" applyNumberFormat="1" applyFont="1" applyBorder="1" applyAlignment="1">
      <alignment horizontal="right"/>
    </xf>
    <xf numFmtId="0" fontId="12" fillId="3" borderId="1" xfId="0" applyFont="1" applyFill="1" applyBorder="1" applyAlignment="1">
      <alignment horizontal="right"/>
    </xf>
    <xf numFmtId="0" fontId="12" fillId="3" borderId="20" xfId="0" applyFont="1" applyFill="1" applyBorder="1" applyAlignment="1">
      <alignment horizontal="right"/>
    </xf>
    <xf numFmtId="0" fontId="12" fillId="3" borderId="21" xfId="0" applyFont="1" applyFill="1" applyBorder="1" applyAlignment="1">
      <alignment horizontal="right"/>
    </xf>
    <xf numFmtId="3" fontId="12" fillId="3" borderId="1" xfId="0" applyNumberFormat="1" applyFont="1" applyFill="1" applyBorder="1" applyAlignment="1">
      <alignment horizontal="right"/>
    </xf>
    <xf numFmtId="3" fontId="12" fillId="3" borderId="20" xfId="0" applyNumberFormat="1" applyFont="1" applyFill="1" applyBorder="1" applyAlignment="1">
      <alignment horizontal="right"/>
    </xf>
    <xf numFmtId="3" fontId="12" fillId="3" borderId="21" xfId="0" applyNumberFormat="1" applyFont="1" applyFill="1" applyBorder="1" applyAlignment="1">
      <alignment horizontal="right"/>
    </xf>
    <xf numFmtId="0" fontId="0" fillId="3" borderId="1" xfId="0" applyFill="1" applyBorder="1" applyAlignment="1">
      <alignment horizontal="right"/>
    </xf>
    <xf numFmtId="0" fontId="0" fillId="3" borderId="20" xfId="0" applyFill="1" applyBorder="1" applyAlignment="1">
      <alignment horizontal="right"/>
    </xf>
    <xf numFmtId="0" fontId="0" fillId="3" borderId="21" xfId="0" applyFill="1" applyBorder="1" applyAlignment="1">
      <alignment horizontal="right"/>
    </xf>
    <xf numFmtId="3" fontId="12" fillId="3" borderId="22" xfId="0" applyNumberFormat="1" applyFont="1" applyFill="1" applyBorder="1" applyAlignment="1">
      <alignment horizontal="right"/>
    </xf>
    <xf numFmtId="3" fontId="12"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12" fillId="0" borderId="0" xfId="0" applyNumberFormat="1" applyFont="1" applyBorder="1" applyAlignment="1">
      <alignment horizontal="right"/>
    </xf>
    <xf numFmtId="3" fontId="7" fillId="0" borderId="0" xfId="0" applyNumberFormat="1" applyFont="1" applyBorder="1" applyAlignment="1">
      <alignment horizontal="right"/>
    </xf>
    <xf numFmtId="9" fontId="7" fillId="0" borderId="0" xfId="3" applyFont="1" applyBorder="1" applyAlignment="1">
      <alignment horizontal="right"/>
    </xf>
    <xf numFmtId="3" fontId="12" fillId="0" borderId="22" xfId="0" applyNumberFormat="1" applyFont="1" applyBorder="1" applyAlignment="1">
      <alignment horizontal="right"/>
    </xf>
    <xf numFmtId="3" fontId="7" fillId="0" borderId="22" xfId="0" applyNumberFormat="1" applyFont="1" applyBorder="1" applyAlignment="1">
      <alignment horizontal="right"/>
    </xf>
    <xf numFmtId="3" fontId="7" fillId="0" borderId="1" xfId="0" applyNumberFormat="1" applyFont="1" applyBorder="1" applyAlignment="1">
      <alignment horizontal="right"/>
    </xf>
    <xf numFmtId="3" fontId="7" fillId="3" borderId="1" xfId="0" applyNumberFormat="1" applyFont="1" applyFill="1" applyBorder="1" applyAlignment="1">
      <alignment horizontal="right"/>
    </xf>
    <xf numFmtId="3" fontId="0" fillId="0" borderId="0" xfId="0" applyNumberFormat="1" applyBorder="1" applyAlignment="1">
      <alignment horizontal="right"/>
    </xf>
    <xf numFmtId="3" fontId="12" fillId="0" borderId="23" xfId="0" applyNumberFormat="1" applyFont="1" applyBorder="1" applyAlignment="1">
      <alignment horizontal="right"/>
    </xf>
    <xf numFmtId="3" fontId="11" fillId="0" borderId="24" xfId="0" applyNumberFormat="1" applyFont="1" applyBorder="1" applyAlignment="1">
      <alignment horizontal="right"/>
    </xf>
    <xf numFmtId="3" fontId="12" fillId="0" borderId="24" xfId="0" applyNumberFormat="1" applyFont="1" applyBorder="1" applyAlignment="1">
      <alignment horizontal="right"/>
    </xf>
    <xf numFmtId="3" fontId="0" fillId="3" borderId="21" xfId="0" applyNumberFormat="1" applyFill="1" applyBorder="1" applyAlignment="1">
      <alignment horizontal="right"/>
    </xf>
    <xf numFmtId="3" fontId="12" fillId="0" borderId="4" xfId="0" applyNumberFormat="1" applyFont="1" applyBorder="1" applyAlignment="1">
      <alignment horizontal="right"/>
    </xf>
    <xf numFmtId="3" fontId="12" fillId="2" borderId="16" xfId="1" applyNumberFormat="1" applyFont="1" applyBorder="1" applyAlignment="1">
      <alignment horizontal="right"/>
    </xf>
    <xf numFmtId="3" fontId="0" fillId="2" borderId="0" xfId="0" applyNumberFormat="1" applyFill="1" applyBorder="1" applyAlignment="1">
      <alignment horizontal="center"/>
    </xf>
    <xf numFmtId="3" fontId="0" fillId="0" borderId="0" xfId="0" applyNumberFormat="1" applyFill="1" applyBorder="1" applyAlignment="1">
      <alignment horizontal="center"/>
    </xf>
    <xf numFmtId="3" fontId="15" fillId="0" borderId="25" xfId="0" applyNumberFormat="1" applyFont="1" applyBorder="1" applyAlignment="1">
      <alignment horizontal="left"/>
    </xf>
    <xf numFmtId="3" fontId="12" fillId="2" borderId="22" xfId="0" applyNumberFormat="1" applyFont="1" applyFill="1" applyBorder="1" applyAlignment="1">
      <alignment horizontal="right"/>
    </xf>
    <xf numFmtId="0" fontId="0" fillId="2" borderId="0" xfId="0" applyFill="1" applyBorder="1"/>
    <xf numFmtId="3" fontId="12" fillId="2" borderId="1" xfId="0" applyNumberFormat="1" applyFont="1" applyFill="1" applyBorder="1" applyAlignment="1">
      <alignment horizontal="right"/>
    </xf>
    <xf numFmtId="3" fontId="0" fillId="0" borderId="0" xfId="0" applyNumberFormat="1" applyBorder="1" applyAlignment="1">
      <alignment horizontal="center"/>
    </xf>
    <xf numFmtId="3" fontId="0" fillId="0" borderId="1" xfId="0" applyNumberFormat="1" applyFont="1" applyFill="1" applyBorder="1" applyAlignment="1" applyProtection="1">
      <alignment horizontal="right"/>
    </xf>
    <xf numFmtId="3" fontId="7" fillId="0" borderId="9" xfId="0" applyNumberFormat="1" applyFont="1" applyBorder="1" applyAlignment="1">
      <alignment horizontal="center"/>
    </xf>
    <xf numFmtId="3" fontId="7" fillId="0" borderId="26" xfId="0" applyNumberFormat="1" applyFont="1" applyBorder="1" applyAlignment="1">
      <alignment horizontal="center"/>
    </xf>
    <xf numFmtId="3" fontId="0" fillId="0" borderId="1" xfId="0" applyNumberFormat="1" applyFill="1" applyBorder="1" applyAlignment="1" applyProtection="1">
      <alignment horizontal="right"/>
    </xf>
    <xf numFmtId="3" fontId="12" fillId="0" borderId="0" xfId="0" applyNumberFormat="1" applyFont="1" applyBorder="1" applyAlignment="1"/>
    <xf numFmtId="3" fontId="15" fillId="0" borderId="0" xfId="0" applyNumberFormat="1" applyFont="1" applyBorder="1" applyAlignment="1"/>
    <xf numFmtId="9" fontId="7" fillId="0" borderId="0" xfId="3" applyNumberFormat="1" applyFont="1" applyBorder="1" applyAlignment="1">
      <alignment horizontal="right"/>
    </xf>
    <xf numFmtId="3" fontId="0" fillId="3" borderId="1" xfId="0" applyNumberFormat="1" applyFont="1" applyFill="1" applyBorder="1" applyAlignment="1" applyProtection="1">
      <alignment horizontal="right"/>
    </xf>
    <xf numFmtId="0" fontId="7" fillId="3" borderId="27" xfId="0" applyFont="1" applyFill="1" applyBorder="1"/>
    <xf numFmtId="0" fontId="0" fillId="3" borderId="28" xfId="0" applyFill="1" applyBorder="1"/>
    <xf numFmtId="0" fontId="0" fillId="3" borderId="29" xfId="0" applyFill="1" applyBorder="1"/>
    <xf numFmtId="0" fontId="0" fillId="0" borderId="30" xfId="0" applyBorder="1"/>
    <xf numFmtId="3" fontId="7" fillId="0" borderId="31" xfId="0" applyNumberFormat="1" applyFont="1" applyBorder="1" applyAlignment="1">
      <alignment horizontal="center"/>
    </xf>
    <xf numFmtId="0" fontId="0" fillId="0" borderId="32" xfId="0" applyBorder="1"/>
    <xf numFmtId="3" fontId="0" fillId="0" borderId="33" xfId="0" applyNumberFormat="1" applyBorder="1" applyAlignment="1">
      <alignment horizontal="center"/>
    </xf>
    <xf numFmtId="3" fontId="7" fillId="0" borderId="34" xfId="0" applyNumberFormat="1" applyFont="1" applyBorder="1" applyAlignment="1">
      <alignment horizontal="center"/>
    </xf>
    <xf numFmtId="0" fontId="0" fillId="0" borderId="27" xfId="0" applyBorder="1"/>
    <xf numFmtId="0" fontId="5" fillId="0" borderId="28" xfId="0" applyFont="1" applyFill="1" applyBorder="1" applyAlignment="1">
      <alignment horizontal="center"/>
    </xf>
    <xf numFmtId="0" fontId="6" fillId="0" borderId="29" xfId="0" applyFont="1" applyFill="1" applyBorder="1" applyAlignment="1">
      <alignment horizontal="center"/>
    </xf>
    <xf numFmtId="0" fontId="7" fillId="3" borderId="30" xfId="0" applyFont="1" applyFill="1" applyBorder="1"/>
    <xf numFmtId="0" fontId="0" fillId="3" borderId="31" xfId="0" applyFill="1" applyBorder="1"/>
    <xf numFmtId="3" fontId="0" fillId="0" borderId="35" xfId="0" applyNumberFormat="1" applyBorder="1"/>
    <xf numFmtId="3" fontId="0" fillId="0" borderId="36" xfId="0" applyNumberFormat="1" applyBorder="1"/>
    <xf numFmtId="3" fontId="0" fillId="0" borderId="37" xfId="0" applyNumberFormat="1" applyBorder="1" applyAlignment="1">
      <alignment horizontal="center"/>
    </xf>
    <xf numFmtId="3" fontId="0" fillId="0" borderId="38" xfId="0" applyNumberFormat="1" applyBorder="1" applyAlignment="1">
      <alignment horizontal="center"/>
    </xf>
    <xf numFmtId="3" fontId="0" fillId="3" borderId="30" xfId="0" applyNumberFormat="1" applyFill="1" applyBorder="1"/>
    <xf numFmtId="3" fontId="0" fillId="3" borderId="31" xfId="0" applyNumberFormat="1" applyFill="1" applyBorder="1" applyAlignment="1">
      <alignment horizontal="center"/>
    </xf>
    <xf numFmtId="3" fontId="0" fillId="0" borderId="30" xfId="0" applyNumberFormat="1" applyBorder="1"/>
    <xf numFmtId="3" fontId="0" fillId="0" borderId="31" xfId="0" applyNumberFormat="1" applyFill="1" applyBorder="1" applyAlignment="1">
      <alignment horizontal="center"/>
    </xf>
    <xf numFmtId="3" fontId="0" fillId="2" borderId="30" xfId="0" applyNumberFormat="1" applyFill="1" applyBorder="1"/>
    <xf numFmtId="3" fontId="0" fillId="0" borderId="39" xfId="0" applyNumberFormat="1" applyBorder="1"/>
    <xf numFmtId="3" fontId="0" fillId="0" borderId="40" xfId="0" applyNumberFormat="1" applyBorder="1" applyAlignment="1">
      <alignment horizontal="right"/>
    </xf>
    <xf numFmtId="3" fontId="0" fillId="2" borderId="41" xfId="0" applyNumberFormat="1" applyFill="1" applyBorder="1" applyAlignment="1">
      <alignment horizontal="center"/>
    </xf>
    <xf numFmtId="3" fontId="0" fillId="0" borderId="32" xfId="0" applyNumberFormat="1" applyBorder="1" applyAlignment="1">
      <alignment horizontal="right"/>
    </xf>
    <xf numFmtId="3" fontId="0" fillId="2" borderId="33" xfId="0" applyNumberFormat="1" applyFill="1" applyBorder="1" applyAlignment="1">
      <alignment horizontal="center"/>
    </xf>
    <xf numFmtId="3" fontId="0" fillId="2" borderId="34" xfId="0" applyNumberFormat="1" applyFill="1" applyBorder="1" applyAlignment="1">
      <alignment horizontal="center"/>
    </xf>
    <xf numFmtId="9" fontId="1" fillId="0" borderId="0" xfId="3" applyBorder="1"/>
    <xf numFmtId="0" fontId="7" fillId="0" borderId="42" xfId="0" applyFont="1" applyBorder="1"/>
    <xf numFmtId="3" fontId="7" fillId="0" borderId="43" xfId="0" applyNumberFormat="1" applyFont="1" applyBorder="1" applyAlignment="1">
      <alignment horizontal="center"/>
    </xf>
    <xf numFmtId="3" fontId="7" fillId="0" borderId="44" xfId="0" applyNumberFormat="1" applyFont="1" applyBorder="1" applyAlignment="1">
      <alignment horizontal="center"/>
    </xf>
    <xf numFmtId="9" fontId="11" fillId="0" borderId="45" xfId="3" applyFont="1" applyBorder="1"/>
    <xf numFmtId="0" fontId="7" fillId="0" borderId="46" xfId="0" applyFont="1" applyBorder="1"/>
    <xf numFmtId="9" fontId="7" fillId="0" borderId="47" xfId="3" applyFont="1" applyBorder="1" applyAlignment="1">
      <alignment horizontal="right"/>
    </xf>
    <xf numFmtId="0" fontId="7" fillId="0" borderId="30" xfId="0" applyFont="1" applyBorder="1"/>
    <xf numFmtId="9" fontId="7" fillId="0" borderId="31" xfId="3" applyFont="1" applyBorder="1" applyAlignment="1">
      <alignment horizontal="right"/>
    </xf>
    <xf numFmtId="0" fontId="0" fillId="3" borderId="48" xfId="0" applyFill="1" applyBorder="1" applyAlignment="1">
      <alignment horizontal="right"/>
    </xf>
    <xf numFmtId="0" fontId="12" fillId="0" borderId="30" xfId="0" applyFont="1" applyBorder="1"/>
    <xf numFmtId="9" fontId="12" fillId="0" borderId="37" xfId="3" applyFont="1" applyFill="1" applyBorder="1" applyAlignment="1">
      <alignment horizontal="right"/>
    </xf>
    <xf numFmtId="3" fontId="12" fillId="3" borderId="48" xfId="0" applyNumberFormat="1" applyFont="1" applyFill="1" applyBorder="1" applyAlignment="1">
      <alignment horizontal="right"/>
    </xf>
    <xf numFmtId="3" fontId="0" fillId="3" borderId="48" xfId="0" applyNumberFormat="1" applyFill="1" applyBorder="1" applyAlignment="1">
      <alignment horizontal="right"/>
    </xf>
    <xf numFmtId="9" fontId="12" fillId="3" borderId="37" xfId="3" applyFont="1" applyFill="1" applyBorder="1" applyAlignment="1">
      <alignment horizontal="right"/>
    </xf>
    <xf numFmtId="3" fontId="0" fillId="0" borderId="31" xfId="0" applyNumberFormat="1" applyBorder="1" applyAlignment="1">
      <alignment horizontal="right"/>
    </xf>
    <xf numFmtId="3" fontId="12" fillId="3" borderId="31" xfId="0" applyNumberFormat="1" applyFont="1" applyFill="1" applyBorder="1" applyAlignment="1">
      <alignment horizontal="right"/>
    </xf>
    <xf numFmtId="0" fontId="12" fillId="0" borderId="39" xfId="0" applyFont="1" applyBorder="1"/>
    <xf numFmtId="0" fontId="7" fillId="3" borderId="49" xfId="0" applyFont="1" applyFill="1" applyBorder="1"/>
    <xf numFmtId="9" fontId="12" fillId="3" borderId="31" xfId="3" applyFont="1" applyFill="1" applyBorder="1" applyAlignment="1">
      <alignment horizontal="right"/>
    </xf>
    <xf numFmtId="9" fontId="16" fillId="0" borderId="37" xfId="3" applyFont="1" applyBorder="1" applyAlignment="1">
      <alignment horizontal="right"/>
    </xf>
    <xf numFmtId="9" fontId="12" fillId="0" borderId="37" xfId="3" applyFont="1" applyBorder="1" applyAlignment="1">
      <alignment horizontal="right"/>
    </xf>
    <xf numFmtId="0" fontId="7" fillId="2" borderId="50" xfId="1" applyFont="1" applyBorder="1" applyProtection="1">
      <protection locked="0"/>
    </xf>
    <xf numFmtId="9" fontId="12" fillId="0" borderId="31" xfId="3" applyFont="1" applyBorder="1" applyAlignment="1">
      <alignment horizontal="right"/>
    </xf>
    <xf numFmtId="0" fontId="7" fillId="0" borderId="51" xfId="0" applyFont="1" applyBorder="1" applyProtection="1">
      <protection locked="0"/>
    </xf>
    <xf numFmtId="3" fontId="12" fillId="0" borderId="53" xfId="0" applyNumberFormat="1" applyFont="1" applyBorder="1" applyAlignment="1">
      <alignment horizontal="right"/>
    </xf>
    <xf numFmtId="9" fontId="12" fillId="0" borderId="34" xfId="3" applyFont="1" applyBorder="1" applyAlignment="1">
      <alignment horizontal="right"/>
    </xf>
    <xf numFmtId="3" fontId="11" fillId="0" borderId="54" xfId="0" applyNumberFormat="1" applyFont="1" applyBorder="1" applyAlignment="1">
      <alignment horizontal="center"/>
    </xf>
    <xf numFmtId="3" fontId="11" fillId="0" borderId="55" xfId="0" applyNumberFormat="1" applyFont="1" applyBorder="1" applyAlignment="1">
      <alignment horizontal="center"/>
    </xf>
    <xf numFmtId="0" fontId="12" fillId="3" borderId="48" xfId="0" applyFont="1" applyFill="1" applyBorder="1" applyAlignment="1">
      <alignment horizontal="right"/>
    </xf>
    <xf numFmtId="0" fontId="12" fillId="3" borderId="31" xfId="0" applyFont="1" applyFill="1" applyBorder="1" applyAlignment="1">
      <alignment horizontal="right"/>
    </xf>
    <xf numFmtId="9" fontId="7" fillId="3" borderId="31" xfId="3" applyFont="1" applyFill="1" applyBorder="1" applyAlignment="1">
      <alignment horizontal="right"/>
    </xf>
    <xf numFmtId="9" fontId="16" fillId="0" borderId="31" xfId="3" applyNumberFormat="1" applyFont="1" applyBorder="1" applyAlignment="1">
      <alignment horizontal="right"/>
    </xf>
    <xf numFmtId="3" fontId="12" fillId="3" borderId="30" xfId="0" applyNumberFormat="1" applyFont="1" applyFill="1" applyBorder="1" applyAlignment="1">
      <alignment horizontal="right"/>
    </xf>
    <xf numFmtId="0" fontId="12" fillId="3" borderId="30" xfId="0" applyFont="1" applyFill="1" applyBorder="1"/>
    <xf numFmtId="9" fontId="16" fillId="0" borderId="31" xfId="3" applyFont="1" applyBorder="1" applyAlignment="1">
      <alignment horizontal="right"/>
    </xf>
    <xf numFmtId="0" fontId="12" fillId="0" borderId="36" xfId="0" applyFont="1" applyBorder="1"/>
    <xf numFmtId="9" fontId="7" fillId="0" borderId="56" xfId="3" applyFont="1" applyFill="1" applyBorder="1" applyAlignment="1">
      <alignment horizontal="right"/>
    </xf>
    <xf numFmtId="0" fontId="12" fillId="0" borderId="57" xfId="0" applyFont="1" applyFill="1" applyBorder="1"/>
    <xf numFmtId="3" fontId="12" fillId="0" borderId="58" xfId="0" applyNumberFormat="1" applyFont="1" applyFill="1" applyBorder="1" applyAlignment="1">
      <alignment horizontal="right"/>
    </xf>
    <xf numFmtId="3" fontId="7" fillId="0" borderId="58" xfId="0" applyNumberFormat="1" applyFont="1" applyFill="1" applyBorder="1" applyAlignment="1">
      <alignment horizontal="right"/>
    </xf>
    <xf numFmtId="9" fontId="7" fillId="0" borderId="59" xfId="3" applyFont="1" applyFill="1" applyBorder="1" applyAlignment="1">
      <alignment horizontal="right"/>
    </xf>
    <xf numFmtId="3" fontId="7" fillId="0" borderId="43" xfId="0" applyNumberFormat="1" applyFont="1" applyBorder="1" applyAlignment="1">
      <alignment horizontal="right"/>
    </xf>
    <xf numFmtId="3" fontId="7" fillId="0" borderId="44" xfId="0" applyNumberFormat="1" applyFont="1" applyBorder="1" applyAlignment="1">
      <alignment horizontal="right"/>
    </xf>
    <xf numFmtId="3" fontId="11" fillId="0" borderId="60" xfId="0" applyNumberFormat="1" applyFont="1" applyBorder="1" applyAlignment="1">
      <alignment horizontal="right"/>
    </xf>
    <xf numFmtId="3" fontId="11" fillId="0" borderId="44" xfId="0" applyNumberFormat="1" applyFont="1" applyBorder="1" applyAlignment="1">
      <alignment horizontal="right"/>
    </xf>
    <xf numFmtId="9" fontId="11" fillId="0" borderId="61" xfId="3" applyFont="1" applyBorder="1" applyAlignment="1">
      <alignment horizontal="right"/>
    </xf>
    <xf numFmtId="0" fontId="7" fillId="0" borderId="36" xfId="0" applyFont="1" applyBorder="1"/>
    <xf numFmtId="9" fontId="7" fillId="0" borderId="62" xfId="3" applyFont="1" applyBorder="1" applyAlignment="1">
      <alignment horizontal="right"/>
    </xf>
    <xf numFmtId="9" fontId="12" fillId="0" borderId="56" xfId="3" applyFont="1" applyBorder="1" applyAlignment="1">
      <alignment horizontal="right"/>
    </xf>
    <xf numFmtId="9" fontId="11" fillId="0" borderId="63" xfId="3" applyFont="1" applyBorder="1" applyAlignment="1">
      <alignment horizontal="right"/>
    </xf>
    <xf numFmtId="0" fontId="7" fillId="0" borderId="50" xfId="0" applyFont="1" applyBorder="1"/>
    <xf numFmtId="9" fontId="7" fillId="0" borderId="63" xfId="3" applyNumberFormat="1" applyFont="1" applyBorder="1" applyAlignment="1">
      <alignment horizontal="right"/>
    </xf>
    <xf numFmtId="0" fontId="7" fillId="0" borderId="57" xfId="0" applyFont="1" applyBorder="1"/>
    <xf numFmtId="3" fontId="12" fillId="0" borderId="58" xfId="0" applyNumberFormat="1" applyFont="1" applyBorder="1" applyAlignment="1">
      <alignment horizontal="right"/>
    </xf>
    <xf numFmtId="3" fontId="7" fillId="0" borderId="58" xfId="0" applyNumberFormat="1" applyFont="1" applyBorder="1" applyAlignment="1">
      <alignment horizontal="right"/>
    </xf>
    <xf numFmtId="9" fontId="7" fillId="0" borderId="59" xfId="3" applyNumberFormat="1" applyFont="1" applyBorder="1" applyAlignment="1">
      <alignment horizontal="right"/>
    </xf>
    <xf numFmtId="0" fontId="15" fillId="0" borderId="0" xfId="0" applyFont="1" applyAlignment="1">
      <alignment vertical="top" wrapText="1"/>
    </xf>
    <xf numFmtId="0" fontId="15" fillId="0" borderId="23" xfId="0" applyFont="1" applyBorder="1"/>
    <xf numFmtId="0" fontId="5" fillId="0" borderId="1" xfId="0" applyFont="1" applyFill="1" applyBorder="1" applyAlignment="1">
      <alignment horizontal="center"/>
    </xf>
    <xf numFmtId="0" fontId="6" fillId="0" borderId="1" xfId="0" applyFont="1" applyFill="1" applyBorder="1" applyAlignment="1">
      <alignment horizontal="center"/>
    </xf>
    <xf numFmtId="3" fontId="7" fillId="3" borderId="1" xfId="0" applyNumberFormat="1" applyFont="1" applyFill="1" applyBorder="1" applyAlignment="1">
      <alignment horizontal="center"/>
    </xf>
    <xf numFmtId="3" fontId="0" fillId="3" borderId="1" xfId="0" applyNumberFormat="1" applyFill="1" applyBorder="1" applyAlignment="1" applyProtection="1">
      <alignment horizontal="right"/>
    </xf>
    <xf numFmtId="9" fontId="12" fillId="0" borderId="1" xfId="3" applyFont="1" applyBorder="1" applyAlignment="1">
      <alignment horizontal="right"/>
    </xf>
    <xf numFmtId="3" fontId="12" fillId="0" borderId="64" xfId="0" applyNumberFormat="1" applyFont="1" applyFill="1" applyBorder="1" applyAlignment="1">
      <alignment horizontal="right"/>
    </xf>
    <xf numFmtId="9" fontId="16" fillId="3" borderId="37" xfId="3" applyFont="1" applyFill="1" applyBorder="1" applyAlignment="1">
      <alignment horizontal="right"/>
    </xf>
    <xf numFmtId="0" fontId="0" fillId="0" borderId="0" xfId="0" applyAlignment="1">
      <alignment horizontal="center"/>
    </xf>
    <xf numFmtId="3" fontId="12" fillId="0" borderId="21" xfId="0" applyNumberFormat="1" applyFont="1" applyBorder="1" applyAlignment="1">
      <alignment horizontal="right"/>
    </xf>
    <xf numFmtId="9" fontId="12" fillId="0" borderId="65" xfId="3" applyFont="1" applyBorder="1" applyAlignment="1">
      <alignment horizontal="right"/>
    </xf>
    <xf numFmtId="3" fontId="0" fillId="3" borderId="1" xfId="0" applyNumberFormat="1" applyFill="1" applyBorder="1" applyAlignment="1">
      <alignment horizontal="right"/>
    </xf>
    <xf numFmtId="3" fontId="0" fillId="0" borderId="64" xfId="0" applyNumberFormat="1" applyFill="1" applyBorder="1" applyAlignment="1">
      <alignment horizontal="center"/>
    </xf>
    <xf numFmtId="3" fontId="0" fillId="3" borderId="0" xfId="0" applyNumberFormat="1" applyFill="1" applyBorder="1" applyAlignment="1">
      <alignment horizontal="center"/>
    </xf>
    <xf numFmtId="0" fontId="17" fillId="0" borderId="0" xfId="0" applyFont="1" applyAlignment="1">
      <alignment vertical="top"/>
    </xf>
    <xf numFmtId="0" fontId="17" fillId="0" borderId="0" xfId="0" applyFont="1"/>
    <xf numFmtId="0" fontId="17" fillId="0" borderId="1" xfId="0" applyFont="1" applyBorder="1"/>
    <xf numFmtId="0" fontId="17" fillId="3" borderId="1" xfId="0" applyFont="1" applyFill="1" applyBorder="1"/>
    <xf numFmtId="3" fontId="17" fillId="3" borderId="1" xfId="0" applyNumberFormat="1" applyFont="1" applyFill="1" applyBorder="1" applyAlignment="1">
      <alignment horizontal="center"/>
    </xf>
    <xf numFmtId="3" fontId="17" fillId="0" borderId="1" xfId="0" applyNumberFormat="1" applyFont="1" applyFill="1" applyBorder="1" applyAlignment="1">
      <alignment horizontal="center"/>
    </xf>
    <xf numFmtId="0" fontId="17" fillId="0" borderId="1" xfId="0" applyFont="1" applyBorder="1" applyAlignment="1">
      <alignment horizontal="left"/>
    </xf>
    <xf numFmtId="3" fontId="7" fillId="0" borderId="1" xfId="0" applyNumberFormat="1" applyFont="1" applyBorder="1" applyAlignment="1">
      <alignment horizontal="center"/>
    </xf>
    <xf numFmtId="3" fontId="12" fillId="0" borderId="1" xfId="0" applyNumberFormat="1" applyFont="1" applyBorder="1" applyAlignment="1">
      <alignment horizontal="center"/>
    </xf>
    <xf numFmtId="0" fontId="12" fillId="0" borderId="1" xfId="0" applyFont="1" applyBorder="1"/>
    <xf numFmtId="3" fontId="12" fillId="0" borderId="1" xfId="0" applyNumberFormat="1" applyFont="1" applyBorder="1" applyAlignment="1">
      <alignment horizontal="center" wrapText="1"/>
    </xf>
    <xf numFmtId="0" fontId="18" fillId="3" borderId="1" xfId="0" applyFont="1" applyFill="1" applyBorder="1"/>
    <xf numFmtId="0" fontId="7" fillId="3" borderId="1" xfId="0" applyFont="1" applyFill="1" applyBorder="1"/>
    <xf numFmtId="3" fontId="12" fillId="3" borderId="1" xfId="0" applyNumberFormat="1" applyFont="1" applyFill="1" applyBorder="1" applyAlignment="1">
      <alignment horizontal="center"/>
    </xf>
    <xf numFmtId="0" fontId="17" fillId="0" borderId="1" xfId="0" applyFont="1" applyBorder="1" applyAlignment="1">
      <alignment horizontal="center"/>
    </xf>
    <xf numFmtId="0" fontId="19" fillId="3" borderId="1" xfId="0" applyFont="1" applyFill="1" applyBorder="1" applyAlignment="1">
      <alignment horizontal="center"/>
    </xf>
    <xf numFmtId="3" fontId="0" fillId="0" borderId="1" xfId="0" applyNumberFormat="1" applyFill="1" applyBorder="1" applyAlignment="1">
      <alignment horizontal="center"/>
    </xf>
    <xf numFmtId="0" fontId="7" fillId="0" borderId="0" xfId="0" applyFont="1" applyFill="1" applyBorder="1"/>
    <xf numFmtId="0" fontId="0" fillId="0" borderId="0" xfId="0" applyFill="1" applyBorder="1"/>
    <xf numFmtId="3" fontId="7" fillId="0" borderId="0" xfId="0" applyNumberFormat="1" applyFont="1" applyFill="1" applyBorder="1" applyAlignment="1">
      <alignment horizontal="center"/>
    </xf>
    <xf numFmtId="0" fontId="18" fillId="0" borderId="0" xfId="0" applyFont="1" applyFill="1" applyBorder="1"/>
    <xf numFmtId="0" fontId="19" fillId="0" borderId="0" xfId="0" applyFont="1" applyFill="1" applyBorder="1" applyAlignment="1">
      <alignment horizontal="center"/>
    </xf>
    <xf numFmtId="0" fontId="17" fillId="0" borderId="0" xfId="0" applyFont="1" applyFill="1" applyBorder="1"/>
    <xf numFmtId="0" fontId="17" fillId="0" borderId="0" xfId="0" applyFont="1" applyFill="1" applyBorder="1" applyAlignment="1">
      <alignment horizontal="center"/>
    </xf>
    <xf numFmtId="3" fontId="12" fillId="0" borderId="1" xfId="0" applyNumberFormat="1" applyFont="1" applyFill="1" applyBorder="1" applyAlignment="1">
      <alignment horizontal="right"/>
    </xf>
    <xf numFmtId="3" fontId="0" fillId="4" borderId="1" xfId="0" applyNumberFormat="1" applyFill="1" applyBorder="1" applyAlignment="1">
      <alignment horizontal="center"/>
    </xf>
    <xf numFmtId="3" fontId="0" fillId="4" borderId="31" xfId="0" applyNumberFormat="1" applyFill="1" applyBorder="1" applyAlignment="1">
      <alignment horizontal="center"/>
    </xf>
    <xf numFmtId="3" fontId="0" fillId="4" borderId="1" xfId="0" applyNumberFormat="1" applyFill="1" applyBorder="1" applyAlignment="1" applyProtection="1">
      <alignment horizontal="right"/>
    </xf>
    <xf numFmtId="0" fontId="3" fillId="0" borderId="0" xfId="0" applyFont="1" applyAlignment="1">
      <alignment horizontal="left"/>
    </xf>
    <xf numFmtId="3" fontId="12" fillId="0" borderId="1" xfId="0" applyNumberFormat="1" applyFont="1" applyFill="1" applyBorder="1" applyAlignment="1" applyProtection="1">
      <alignment horizontal="right"/>
    </xf>
    <xf numFmtId="3" fontId="0" fillId="4" borderId="1" xfId="0" applyNumberFormat="1" applyFont="1" applyFill="1" applyBorder="1" applyAlignment="1" applyProtection="1">
      <alignment horizontal="right"/>
    </xf>
    <xf numFmtId="3" fontId="1" fillId="3" borderId="20" xfId="0" applyNumberFormat="1" applyFont="1" applyFill="1" applyBorder="1" applyAlignment="1">
      <alignment horizontal="right"/>
    </xf>
    <xf numFmtId="3" fontId="1" fillId="3" borderId="22" xfId="0" applyNumberFormat="1" applyFont="1" applyFill="1" applyBorder="1" applyAlignment="1">
      <alignment horizontal="right"/>
    </xf>
    <xf numFmtId="3" fontId="1" fillId="2" borderId="24" xfId="1" applyNumberFormat="1" applyFont="1" applyBorder="1" applyAlignment="1" applyProtection="1">
      <alignment horizontal="right"/>
      <protection locked="0"/>
    </xf>
    <xf numFmtId="3" fontId="1" fillId="0" borderId="52" xfId="0" applyNumberFormat="1" applyFont="1" applyBorder="1" applyAlignment="1" applyProtection="1">
      <alignment horizontal="right"/>
      <protection locked="0"/>
    </xf>
    <xf numFmtId="3" fontId="12" fillId="4" borderId="1" xfId="0" applyNumberFormat="1" applyFont="1" applyFill="1" applyBorder="1" applyAlignment="1">
      <alignment horizontal="right"/>
    </xf>
    <xf numFmtId="0" fontId="8" fillId="0" borderId="2" xfId="0" applyFont="1" applyBorder="1" applyAlignment="1">
      <alignment horizontal="center" vertical="top" wrapText="1"/>
    </xf>
    <xf numFmtId="0" fontId="8" fillId="0" borderId="66" xfId="0" applyFont="1" applyBorder="1" applyAlignment="1">
      <alignment horizontal="center" vertical="top" wrapText="1"/>
    </xf>
    <xf numFmtId="0" fontId="8" fillId="0" borderId="67" xfId="0" applyFont="1" applyBorder="1" applyAlignment="1">
      <alignment horizontal="center" vertical="top" wrapText="1"/>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3" fontId="0" fillId="0" borderId="68" xfId="0" applyNumberFormat="1" applyBorder="1" applyAlignment="1">
      <alignment horizontal="center"/>
    </xf>
    <xf numFmtId="3" fontId="0" fillId="0" borderId="66" xfId="0" applyNumberFormat="1" applyBorder="1" applyAlignment="1">
      <alignment horizontal="center"/>
    </xf>
    <xf numFmtId="3" fontId="0" fillId="0" borderId="67" xfId="0" applyNumberFormat="1" applyBorder="1" applyAlignment="1">
      <alignment horizontal="center"/>
    </xf>
    <xf numFmtId="3" fontId="0" fillId="0" borderId="0" xfId="0" applyNumberFormat="1" applyBorder="1" applyAlignment="1">
      <alignment horizontal="center"/>
    </xf>
    <xf numFmtId="0" fontId="3" fillId="0" borderId="0" xfId="0" applyFont="1" applyAlignment="1">
      <alignment horizontal="left"/>
    </xf>
    <xf numFmtId="3" fontId="0" fillId="0" borderId="69" xfId="0" applyNumberFormat="1" applyBorder="1" applyAlignment="1">
      <alignment horizontal="center"/>
    </xf>
    <xf numFmtId="3" fontId="0" fillId="0" borderId="70" xfId="0" applyNumberFormat="1" applyBorder="1" applyAlignment="1">
      <alignment horizontal="center"/>
    </xf>
    <xf numFmtId="3" fontId="0" fillId="0" borderId="71" xfId="0" applyNumberFormat="1" applyBorder="1" applyAlignment="1">
      <alignment horizontal="center"/>
    </xf>
    <xf numFmtId="0" fontId="12" fillId="0" borderId="0" xfId="0" applyFont="1" applyAlignment="1">
      <alignment wrapText="1"/>
    </xf>
    <xf numFmtId="0" fontId="0" fillId="0" borderId="0" xfId="0" applyAlignment="1">
      <alignment wrapText="1"/>
    </xf>
  </cellXfs>
  <cellStyles count="4">
    <cellStyle name="DFG" xfId="1"/>
    <cellStyle name="Hyperlink" xfId="2" builtinId="8"/>
    <cellStyle name="Normal" xfId="0" builtinId="0"/>
    <cellStyle name="Percent" xfId="3" builtinId="5"/>
  </cellStyles>
  <dxfs count="2">
    <dxf>
      <font>
        <b val="0"/>
        <i/>
        <condense val="0"/>
        <extend val="0"/>
        <color indexed="16"/>
      </font>
    </dxf>
    <dxf>
      <font>
        <b val="0"/>
        <i/>
        <condense val="0"/>
        <extend val="0"/>
        <color indexed="16"/>
      </font>
    </dxf>
  </dxfs>
  <tableStyles count="0" defaultTableStyle="TableStyleMedium9" defaultPivotStyle="PivotStyleLight16"/>
  <colors>
    <mruColors>
      <color rgb="FFFCE19C"/>
      <color rgb="FFD6E3B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etpub/development/work/dladmin/11-12%20Stats/2011-2012%20Statewide%20Sta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2-2013%20Database%20Sta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etpub/development/work/dladmin/13-14%20Stats/2013-2014%20Statewide%20Sta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etpub/development/work/dladmin/13-14%20Stats/2013-2014%20Database%20Stat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mReport"/>
      <sheetName val="UMS+SW"/>
      <sheetName val="EBJul"/>
      <sheetName val="EBAug"/>
      <sheetName val="EBSep"/>
      <sheetName val="EBOct"/>
      <sheetName val="EBNov"/>
      <sheetName val="EBDec"/>
      <sheetName val="EBJan"/>
      <sheetName val="EBFeb"/>
      <sheetName val="EBMar"/>
      <sheetName val="EBApr"/>
      <sheetName val="EBMay"/>
      <sheetName val="EBJun"/>
      <sheetName val="EBYTD"/>
      <sheetName val="ProQuest"/>
      <sheetName val="Ovid"/>
      <sheetName val="EB"/>
      <sheetName val="Gale"/>
    </sheetNames>
    <sheetDataSet>
      <sheetData sheetId="0">
        <row r="6">
          <cell r="B6">
            <v>61</v>
          </cell>
          <cell r="C6">
            <v>219</v>
          </cell>
          <cell r="D6">
            <v>571</v>
          </cell>
          <cell r="E6">
            <v>1110</v>
          </cell>
          <cell r="F6">
            <v>1353</v>
          </cell>
          <cell r="G6">
            <v>596</v>
          </cell>
          <cell r="H6">
            <v>979</v>
          </cell>
          <cell r="I6">
            <v>1057</v>
          </cell>
          <cell r="J6">
            <v>973</v>
          </cell>
          <cell r="K6">
            <v>947</v>
          </cell>
          <cell r="L6">
            <v>515</v>
          </cell>
          <cell r="M6">
            <v>164</v>
          </cell>
        </row>
        <row r="7">
          <cell r="B7">
            <v>85</v>
          </cell>
          <cell r="C7">
            <v>302</v>
          </cell>
          <cell r="D7">
            <v>743</v>
          </cell>
          <cell r="E7">
            <v>1860</v>
          </cell>
          <cell r="F7">
            <v>2371</v>
          </cell>
          <cell r="G7">
            <v>883</v>
          </cell>
          <cell r="H7">
            <v>1850</v>
          </cell>
          <cell r="I7">
            <v>1771</v>
          </cell>
          <cell r="J7">
            <v>1635</v>
          </cell>
          <cell r="K7">
            <v>1415</v>
          </cell>
          <cell r="L7">
            <v>650</v>
          </cell>
          <cell r="M7">
            <v>210</v>
          </cell>
        </row>
        <row r="9">
          <cell r="B9">
            <v>88</v>
          </cell>
          <cell r="C9">
            <v>35</v>
          </cell>
          <cell r="D9">
            <v>358</v>
          </cell>
          <cell r="E9">
            <v>364</v>
          </cell>
          <cell r="F9">
            <v>812</v>
          </cell>
          <cell r="G9">
            <v>915</v>
          </cell>
          <cell r="H9">
            <v>449</v>
          </cell>
          <cell r="I9">
            <v>564</v>
          </cell>
          <cell r="J9">
            <v>666</v>
          </cell>
          <cell r="K9">
            <v>287</v>
          </cell>
          <cell r="L9">
            <v>657</v>
          </cell>
          <cell r="M9">
            <v>182</v>
          </cell>
        </row>
        <row r="10">
          <cell r="B10">
            <v>160</v>
          </cell>
          <cell r="C10">
            <v>73</v>
          </cell>
          <cell r="D10">
            <v>746</v>
          </cell>
          <cell r="E10">
            <v>520</v>
          </cell>
          <cell r="F10">
            <v>828</v>
          </cell>
          <cell r="G10">
            <v>798</v>
          </cell>
          <cell r="H10">
            <v>313</v>
          </cell>
          <cell r="I10">
            <v>444</v>
          </cell>
          <cell r="J10">
            <v>507</v>
          </cell>
          <cell r="K10">
            <v>286</v>
          </cell>
          <cell r="L10">
            <v>572</v>
          </cell>
          <cell r="M10">
            <v>160</v>
          </cell>
        </row>
        <row r="12">
          <cell r="B12">
            <v>189</v>
          </cell>
          <cell r="C12">
            <v>142</v>
          </cell>
          <cell r="D12">
            <v>398</v>
          </cell>
          <cell r="E12">
            <v>497</v>
          </cell>
          <cell r="F12">
            <v>345</v>
          </cell>
          <cell r="G12">
            <v>184</v>
          </cell>
          <cell r="H12">
            <v>216</v>
          </cell>
          <cell r="I12">
            <v>296</v>
          </cell>
          <cell r="J12">
            <v>362</v>
          </cell>
          <cell r="K12">
            <v>282</v>
          </cell>
          <cell r="L12">
            <v>244</v>
          </cell>
          <cell r="M12">
            <v>80</v>
          </cell>
        </row>
        <row r="13">
          <cell r="B13">
            <v>484</v>
          </cell>
          <cell r="C13">
            <v>396</v>
          </cell>
          <cell r="D13">
            <v>1082</v>
          </cell>
          <cell r="E13">
            <v>1214</v>
          </cell>
          <cell r="F13">
            <v>739</v>
          </cell>
          <cell r="G13">
            <v>462</v>
          </cell>
          <cell r="H13">
            <v>577</v>
          </cell>
          <cell r="I13">
            <v>758</v>
          </cell>
          <cell r="J13">
            <v>917</v>
          </cell>
          <cell r="K13">
            <v>708</v>
          </cell>
          <cell r="L13">
            <v>495</v>
          </cell>
          <cell r="M13">
            <v>189</v>
          </cell>
        </row>
        <row r="15">
          <cell r="B15">
            <v>392</v>
          </cell>
          <cell r="C15">
            <v>351</v>
          </cell>
          <cell r="D15">
            <v>1055</v>
          </cell>
          <cell r="E15">
            <v>1394</v>
          </cell>
          <cell r="F15">
            <v>1434</v>
          </cell>
          <cell r="G15">
            <v>848</v>
          </cell>
          <cell r="H15">
            <v>775</v>
          </cell>
          <cell r="I15">
            <v>1348</v>
          </cell>
          <cell r="J15">
            <v>1299</v>
          </cell>
          <cell r="K15">
            <v>1313</v>
          </cell>
          <cell r="L15">
            <v>858</v>
          </cell>
          <cell r="M15">
            <v>354</v>
          </cell>
        </row>
        <row r="16">
          <cell r="B16">
            <v>1043</v>
          </cell>
          <cell r="C16">
            <v>790</v>
          </cell>
          <cell r="D16">
            <v>2798</v>
          </cell>
          <cell r="E16">
            <v>3648</v>
          </cell>
          <cell r="F16">
            <v>3355</v>
          </cell>
          <cell r="G16">
            <v>1804</v>
          </cell>
          <cell r="H16">
            <v>1789</v>
          </cell>
          <cell r="I16">
            <v>3034</v>
          </cell>
          <cell r="J16">
            <v>2908</v>
          </cell>
          <cell r="K16">
            <v>3319</v>
          </cell>
          <cell r="L16">
            <v>1620</v>
          </cell>
          <cell r="M16">
            <v>791</v>
          </cell>
        </row>
        <row r="18">
          <cell r="B18">
            <v>188</v>
          </cell>
          <cell r="C18">
            <v>296</v>
          </cell>
          <cell r="D18">
            <v>2221</v>
          </cell>
          <cell r="E18">
            <v>1791</v>
          </cell>
          <cell r="F18">
            <v>5460</v>
          </cell>
          <cell r="G18">
            <v>7508</v>
          </cell>
          <cell r="H18">
            <v>5155</v>
          </cell>
          <cell r="I18">
            <v>6436</v>
          </cell>
          <cell r="J18">
            <v>4722</v>
          </cell>
          <cell r="K18">
            <v>4349</v>
          </cell>
          <cell r="L18">
            <v>31595</v>
          </cell>
          <cell r="M18">
            <v>6106</v>
          </cell>
        </row>
        <row r="19">
          <cell r="B19">
            <v>179</v>
          </cell>
          <cell r="C19">
            <v>322</v>
          </cell>
          <cell r="D19">
            <v>1878</v>
          </cell>
          <cell r="E19">
            <v>1395</v>
          </cell>
          <cell r="F19">
            <v>65119</v>
          </cell>
          <cell r="G19">
            <v>23510</v>
          </cell>
          <cell r="H19">
            <v>17393</v>
          </cell>
          <cell r="I19">
            <v>19533</v>
          </cell>
          <cell r="J19">
            <v>17211</v>
          </cell>
          <cell r="K19">
            <v>5480</v>
          </cell>
          <cell r="L19">
            <v>29906</v>
          </cell>
          <cell r="M19">
            <v>3737</v>
          </cell>
        </row>
        <row r="21">
          <cell r="B21">
            <v>28</v>
          </cell>
          <cell r="C21">
            <v>139</v>
          </cell>
          <cell r="D21">
            <v>405</v>
          </cell>
          <cell r="E21">
            <v>272</v>
          </cell>
          <cell r="F21">
            <v>214</v>
          </cell>
          <cell r="G21">
            <v>263</v>
          </cell>
          <cell r="H21">
            <v>398</v>
          </cell>
          <cell r="I21">
            <v>278</v>
          </cell>
          <cell r="J21">
            <v>517</v>
          </cell>
          <cell r="K21">
            <v>510</v>
          </cell>
          <cell r="L21">
            <v>391</v>
          </cell>
          <cell r="M21">
            <v>64</v>
          </cell>
        </row>
        <row r="24">
          <cell r="B24">
            <v>42</v>
          </cell>
          <cell r="C24">
            <v>331</v>
          </cell>
          <cell r="D24">
            <v>81</v>
          </cell>
          <cell r="E24">
            <v>125</v>
          </cell>
          <cell r="F24">
            <v>432</v>
          </cell>
          <cell r="G24">
            <v>366</v>
          </cell>
          <cell r="H24">
            <v>491</v>
          </cell>
          <cell r="I24">
            <v>312</v>
          </cell>
          <cell r="J24">
            <v>564</v>
          </cell>
          <cell r="K24">
            <v>319</v>
          </cell>
          <cell r="L24">
            <v>457</v>
          </cell>
          <cell r="M24">
            <v>266</v>
          </cell>
        </row>
        <row r="25">
          <cell r="B25">
            <v>28</v>
          </cell>
          <cell r="C25">
            <v>139</v>
          </cell>
          <cell r="D25">
            <v>152</v>
          </cell>
          <cell r="E25">
            <v>199</v>
          </cell>
          <cell r="F25">
            <v>347</v>
          </cell>
          <cell r="G25">
            <v>210</v>
          </cell>
          <cell r="H25">
            <v>351</v>
          </cell>
          <cell r="I25">
            <v>205</v>
          </cell>
          <cell r="J25">
            <v>471</v>
          </cell>
          <cell r="K25">
            <v>221</v>
          </cell>
          <cell r="L25">
            <v>256</v>
          </cell>
          <cell r="M25">
            <v>221</v>
          </cell>
        </row>
        <row r="27">
          <cell r="B27">
            <v>138</v>
          </cell>
          <cell r="C27">
            <v>481</v>
          </cell>
          <cell r="D27">
            <v>4338</v>
          </cell>
          <cell r="E27">
            <v>6146</v>
          </cell>
          <cell r="F27">
            <v>9125</v>
          </cell>
          <cell r="G27">
            <v>5497</v>
          </cell>
          <cell r="H27">
            <v>7905</v>
          </cell>
          <cell r="I27">
            <v>6525</v>
          </cell>
          <cell r="J27">
            <v>12128</v>
          </cell>
          <cell r="K27">
            <v>7090</v>
          </cell>
          <cell r="L27">
            <v>11356</v>
          </cell>
          <cell r="M27">
            <v>1595</v>
          </cell>
        </row>
        <row r="28">
          <cell r="B28">
            <v>33</v>
          </cell>
          <cell r="C28">
            <v>205</v>
          </cell>
          <cell r="D28">
            <v>1977</v>
          </cell>
          <cell r="E28">
            <v>1976</v>
          </cell>
          <cell r="F28">
            <v>5011</v>
          </cell>
          <cell r="G28">
            <v>3210</v>
          </cell>
          <cell r="H28">
            <v>4340</v>
          </cell>
          <cell r="I28">
            <v>3781</v>
          </cell>
          <cell r="J28">
            <v>7179</v>
          </cell>
          <cell r="K28">
            <v>3014</v>
          </cell>
          <cell r="L28">
            <v>6860</v>
          </cell>
          <cell r="M28">
            <v>1371</v>
          </cell>
        </row>
        <row r="30">
          <cell r="B30">
            <v>2</v>
          </cell>
          <cell r="C30">
            <v>1</v>
          </cell>
          <cell r="D30">
            <v>3</v>
          </cell>
          <cell r="E30">
            <v>4</v>
          </cell>
          <cell r="F30">
            <v>0</v>
          </cell>
          <cell r="G30">
            <v>0</v>
          </cell>
          <cell r="H30">
            <v>0</v>
          </cell>
          <cell r="I30">
            <v>0</v>
          </cell>
          <cell r="J30">
            <v>0</v>
          </cell>
          <cell r="K30">
            <v>0</v>
          </cell>
          <cell r="L30">
            <v>0</v>
          </cell>
          <cell r="M30">
            <v>0</v>
          </cell>
        </row>
        <row r="31">
          <cell r="B31">
            <v>0</v>
          </cell>
          <cell r="C31">
            <v>0</v>
          </cell>
          <cell r="D31">
            <v>0</v>
          </cell>
          <cell r="E31">
            <v>0</v>
          </cell>
          <cell r="F31">
            <v>0</v>
          </cell>
          <cell r="G31">
            <v>0</v>
          </cell>
          <cell r="H31">
            <v>0</v>
          </cell>
          <cell r="I31">
            <v>0</v>
          </cell>
          <cell r="J31">
            <v>0</v>
          </cell>
          <cell r="K31">
            <v>0</v>
          </cell>
          <cell r="L31">
            <v>0</v>
          </cell>
          <cell r="M31">
            <v>0</v>
          </cell>
        </row>
        <row r="33">
          <cell r="B33">
            <v>10</v>
          </cell>
          <cell r="C33">
            <v>13</v>
          </cell>
          <cell r="D33">
            <v>59</v>
          </cell>
          <cell r="E33">
            <v>152</v>
          </cell>
          <cell r="F33">
            <v>113</v>
          </cell>
          <cell r="G33">
            <v>46</v>
          </cell>
          <cell r="H33">
            <v>28</v>
          </cell>
          <cell r="I33">
            <v>85</v>
          </cell>
          <cell r="J33">
            <v>25</v>
          </cell>
          <cell r="K33">
            <v>48</v>
          </cell>
          <cell r="L33">
            <v>23</v>
          </cell>
          <cell r="M33">
            <v>4</v>
          </cell>
        </row>
        <row r="34">
          <cell r="B34">
            <v>2</v>
          </cell>
          <cell r="C34">
            <v>12</v>
          </cell>
          <cell r="D34">
            <v>8</v>
          </cell>
          <cell r="E34">
            <v>18</v>
          </cell>
          <cell r="F34">
            <v>19</v>
          </cell>
          <cell r="G34">
            <v>6</v>
          </cell>
          <cell r="H34">
            <v>20</v>
          </cell>
          <cell r="I34">
            <v>42</v>
          </cell>
          <cell r="J34">
            <v>35</v>
          </cell>
          <cell r="K34">
            <v>46</v>
          </cell>
          <cell r="L34">
            <v>45</v>
          </cell>
          <cell r="M34">
            <v>2</v>
          </cell>
        </row>
        <row r="39">
          <cell r="B39">
            <v>124</v>
          </cell>
          <cell r="C39">
            <v>124</v>
          </cell>
          <cell r="D39">
            <v>485</v>
          </cell>
          <cell r="E39">
            <v>797</v>
          </cell>
          <cell r="F39">
            <v>1041</v>
          </cell>
          <cell r="G39">
            <v>802</v>
          </cell>
          <cell r="H39">
            <v>748</v>
          </cell>
          <cell r="I39">
            <v>1082</v>
          </cell>
          <cell r="J39">
            <v>949</v>
          </cell>
          <cell r="K39">
            <v>1222</v>
          </cell>
          <cell r="L39">
            <v>989</v>
          </cell>
          <cell r="M39">
            <v>221</v>
          </cell>
        </row>
        <row r="40">
          <cell r="B40">
            <v>135</v>
          </cell>
          <cell r="C40">
            <v>126</v>
          </cell>
          <cell r="D40">
            <v>631</v>
          </cell>
          <cell r="E40">
            <v>940</v>
          </cell>
          <cell r="F40">
            <v>1447</v>
          </cell>
          <cell r="G40">
            <v>1340</v>
          </cell>
          <cell r="H40">
            <v>971</v>
          </cell>
          <cell r="I40">
            <v>1358</v>
          </cell>
          <cell r="J40">
            <v>1288</v>
          </cell>
          <cell r="K40">
            <v>1676</v>
          </cell>
          <cell r="L40">
            <v>1395</v>
          </cell>
          <cell r="M40">
            <v>247</v>
          </cell>
        </row>
        <row r="42">
          <cell r="B42">
            <v>99</v>
          </cell>
          <cell r="C42">
            <v>77</v>
          </cell>
          <cell r="D42">
            <v>246</v>
          </cell>
          <cell r="E42">
            <v>455</v>
          </cell>
          <cell r="F42">
            <v>442</v>
          </cell>
          <cell r="G42">
            <v>420</v>
          </cell>
          <cell r="H42">
            <v>337</v>
          </cell>
          <cell r="I42">
            <v>494</v>
          </cell>
          <cell r="J42">
            <v>487</v>
          </cell>
          <cell r="K42">
            <v>635</v>
          </cell>
          <cell r="L42">
            <v>318</v>
          </cell>
          <cell r="M42">
            <v>169</v>
          </cell>
        </row>
        <row r="43">
          <cell r="B43">
            <v>484</v>
          </cell>
          <cell r="C43">
            <v>458</v>
          </cell>
          <cell r="D43">
            <v>1191</v>
          </cell>
          <cell r="E43">
            <v>2070</v>
          </cell>
          <cell r="F43">
            <v>1993</v>
          </cell>
          <cell r="G43">
            <v>1876</v>
          </cell>
          <cell r="H43">
            <v>1200</v>
          </cell>
          <cell r="I43">
            <v>2189</v>
          </cell>
          <cell r="J43">
            <v>1902</v>
          </cell>
          <cell r="K43">
            <v>2221</v>
          </cell>
          <cell r="L43">
            <v>953</v>
          </cell>
          <cell r="M43">
            <v>490</v>
          </cell>
        </row>
        <row r="45">
          <cell r="B45">
            <v>122</v>
          </cell>
          <cell r="C45">
            <v>136</v>
          </cell>
          <cell r="D45">
            <v>530</v>
          </cell>
          <cell r="E45">
            <v>879</v>
          </cell>
          <cell r="F45">
            <v>1145</v>
          </cell>
          <cell r="G45">
            <v>943</v>
          </cell>
          <cell r="H45">
            <v>1173</v>
          </cell>
          <cell r="I45">
            <v>1376</v>
          </cell>
          <cell r="J45">
            <v>1786</v>
          </cell>
          <cell r="K45">
            <v>2100</v>
          </cell>
          <cell r="L45">
            <v>2283</v>
          </cell>
          <cell r="M45">
            <v>459</v>
          </cell>
        </row>
        <row r="46">
          <cell r="B46">
            <v>396</v>
          </cell>
          <cell r="C46">
            <v>371</v>
          </cell>
          <cell r="D46">
            <v>1690</v>
          </cell>
          <cell r="E46">
            <v>2884</v>
          </cell>
          <cell r="F46">
            <v>3810</v>
          </cell>
          <cell r="G46">
            <v>3311</v>
          </cell>
          <cell r="H46">
            <v>4661</v>
          </cell>
          <cell r="I46">
            <v>4902</v>
          </cell>
          <cell r="J46">
            <v>6314</v>
          </cell>
          <cell r="K46">
            <v>9278</v>
          </cell>
          <cell r="L46">
            <v>7366</v>
          </cell>
          <cell r="M46">
            <v>2475</v>
          </cell>
        </row>
        <row r="48">
          <cell r="B48">
            <v>7</v>
          </cell>
          <cell r="C48">
            <v>5</v>
          </cell>
          <cell r="D48">
            <v>12</v>
          </cell>
          <cell r="E48">
            <v>6</v>
          </cell>
          <cell r="F48">
            <v>122</v>
          </cell>
          <cell r="G48">
            <v>111</v>
          </cell>
          <cell r="H48">
            <v>374</v>
          </cell>
          <cell r="I48">
            <v>95</v>
          </cell>
          <cell r="J48">
            <v>82</v>
          </cell>
          <cell r="K48">
            <v>51</v>
          </cell>
          <cell r="L48">
            <v>129</v>
          </cell>
          <cell r="M48">
            <v>27</v>
          </cell>
        </row>
        <row r="49">
          <cell r="B49">
            <v>3</v>
          </cell>
          <cell r="C49">
            <v>1</v>
          </cell>
          <cell r="D49">
            <v>13</v>
          </cell>
          <cell r="E49">
            <v>4</v>
          </cell>
          <cell r="F49">
            <v>346</v>
          </cell>
          <cell r="G49">
            <v>265</v>
          </cell>
          <cell r="H49">
            <v>1087</v>
          </cell>
          <cell r="I49">
            <v>306</v>
          </cell>
          <cell r="J49">
            <v>189</v>
          </cell>
          <cell r="K49">
            <v>0</v>
          </cell>
          <cell r="L49">
            <v>0</v>
          </cell>
          <cell r="M49">
            <v>0</v>
          </cell>
        </row>
        <row r="52">
          <cell r="B52">
            <v>372</v>
          </cell>
          <cell r="C52">
            <v>401</v>
          </cell>
          <cell r="D52">
            <v>763</v>
          </cell>
          <cell r="E52">
            <v>861</v>
          </cell>
          <cell r="F52">
            <v>861</v>
          </cell>
          <cell r="G52">
            <v>497</v>
          </cell>
          <cell r="H52">
            <v>640</v>
          </cell>
          <cell r="I52">
            <v>817</v>
          </cell>
          <cell r="J52">
            <v>736</v>
          </cell>
          <cell r="K52">
            <v>625</v>
          </cell>
          <cell r="L52">
            <v>475</v>
          </cell>
        </row>
        <row r="54">
          <cell r="B54">
            <v>190</v>
          </cell>
          <cell r="C54">
            <v>145</v>
          </cell>
          <cell r="D54">
            <v>410</v>
          </cell>
          <cell r="E54">
            <v>512</v>
          </cell>
          <cell r="F54">
            <v>356</v>
          </cell>
          <cell r="G54">
            <v>197</v>
          </cell>
          <cell r="H54">
            <v>224</v>
          </cell>
          <cell r="I54">
            <v>318</v>
          </cell>
          <cell r="J54">
            <v>389</v>
          </cell>
          <cell r="K54">
            <v>291</v>
          </cell>
          <cell r="L54">
            <v>276</v>
          </cell>
          <cell r="M54">
            <v>81</v>
          </cell>
        </row>
        <row r="55">
          <cell r="B55">
            <v>485</v>
          </cell>
          <cell r="C55">
            <v>401</v>
          </cell>
          <cell r="D55">
            <v>1144</v>
          </cell>
          <cell r="E55">
            <v>1239</v>
          </cell>
          <cell r="F55">
            <v>823</v>
          </cell>
          <cell r="G55">
            <v>497</v>
          </cell>
          <cell r="H55">
            <v>600</v>
          </cell>
          <cell r="I55">
            <v>812</v>
          </cell>
          <cell r="J55">
            <v>1027</v>
          </cell>
          <cell r="K55">
            <v>750</v>
          </cell>
          <cell r="L55">
            <v>542</v>
          </cell>
          <cell r="M55">
            <v>195</v>
          </cell>
        </row>
        <row r="57">
          <cell r="B57">
            <v>426</v>
          </cell>
          <cell r="C57">
            <v>353</v>
          </cell>
          <cell r="D57">
            <v>812</v>
          </cell>
          <cell r="E57">
            <v>1457</v>
          </cell>
          <cell r="F57">
            <v>1717</v>
          </cell>
          <cell r="G57">
            <v>1030</v>
          </cell>
          <cell r="H57">
            <v>1121</v>
          </cell>
          <cell r="I57">
            <v>1431</v>
          </cell>
          <cell r="J57">
            <v>1777</v>
          </cell>
          <cell r="K57">
            <v>1465</v>
          </cell>
          <cell r="L57">
            <v>1471</v>
          </cell>
          <cell r="M57">
            <v>386</v>
          </cell>
        </row>
        <row r="58">
          <cell r="B58">
            <v>1391</v>
          </cell>
          <cell r="C58">
            <v>1389</v>
          </cell>
          <cell r="D58">
            <v>2550</v>
          </cell>
          <cell r="E58">
            <v>5755</v>
          </cell>
          <cell r="F58">
            <v>6632</v>
          </cell>
          <cell r="G58">
            <v>3100</v>
          </cell>
          <cell r="H58">
            <v>3589</v>
          </cell>
          <cell r="I58">
            <v>4700</v>
          </cell>
          <cell r="J58">
            <v>5779</v>
          </cell>
          <cell r="K58">
            <v>4525</v>
          </cell>
          <cell r="L58">
            <v>4463</v>
          </cell>
          <cell r="M58">
            <v>1322</v>
          </cell>
        </row>
        <row r="60">
          <cell r="B60">
            <v>131</v>
          </cell>
          <cell r="C60">
            <v>129</v>
          </cell>
          <cell r="D60">
            <v>506</v>
          </cell>
          <cell r="E60">
            <v>843</v>
          </cell>
          <cell r="F60">
            <v>1117</v>
          </cell>
          <cell r="G60">
            <v>929</v>
          </cell>
          <cell r="H60">
            <v>1157</v>
          </cell>
          <cell r="I60">
            <v>1351</v>
          </cell>
          <cell r="J60">
            <v>1767</v>
          </cell>
          <cell r="K60">
            <v>2065</v>
          </cell>
          <cell r="L60">
            <v>2262</v>
          </cell>
          <cell r="M60">
            <v>450</v>
          </cell>
        </row>
        <row r="61">
          <cell r="B61">
            <v>394</v>
          </cell>
          <cell r="C61">
            <v>361</v>
          </cell>
          <cell r="D61">
            <v>1655</v>
          </cell>
          <cell r="E61">
            <v>2962</v>
          </cell>
          <cell r="F61">
            <v>3779</v>
          </cell>
          <cell r="G61">
            <v>3274</v>
          </cell>
          <cell r="H61">
            <v>4644</v>
          </cell>
          <cell r="I61">
            <v>4869</v>
          </cell>
          <cell r="J61">
            <v>6242</v>
          </cell>
          <cell r="K61">
            <v>9115</v>
          </cell>
          <cell r="L61">
            <v>7314</v>
          </cell>
          <cell r="M61">
            <v>2469</v>
          </cell>
        </row>
        <row r="66">
          <cell r="B66">
            <v>127</v>
          </cell>
          <cell r="C66">
            <v>132</v>
          </cell>
          <cell r="D66">
            <v>506</v>
          </cell>
          <cell r="E66">
            <v>843</v>
          </cell>
          <cell r="F66">
            <v>1117</v>
          </cell>
          <cell r="G66">
            <v>929</v>
          </cell>
          <cell r="H66">
            <v>1157</v>
          </cell>
          <cell r="I66">
            <v>1351</v>
          </cell>
          <cell r="J66">
            <v>1767</v>
          </cell>
          <cell r="K66">
            <v>2065</v>
          </cell>
          <cell r="L66">
            <v>2262</v>
          </cell>
          <cell r="M66">
            <v>450</v>
          </cell>
        </row>
        <row r="67">
          <cell r="B67">
            <v>395</v>
          </cell>
          <cell r="C67">
            <v>370</v>
          </cell>
          <cell r="D67">
            <v>1655</v>
          </cell>
          <cell r="E67">
            <v>2863</v>
          </cell>
          <cell r="F67">
            <v>3781</v>
          </cell>
          <cell r="G67">
            <v>3273</v>
          </cell>
          <cell r="H67">
            <v>4644</v>
          </cell>
          <cell r="I67">
            <v>4865</v>
          </cell>
          <cell r="J67">
            <v>6242</v>
          </cell>
          <cell r="K67">
            <v>9114</v>
          </cell>
          <cell r="L67">
            <v>7316</v>
          </cell>
          <cell r="M67">
            <v>2469</v>
          </cell>
        </row>
        <row r="69">
          <cell r="B69">
            <v>1016</v>
          </cell>
          <cell r="C69">
            <v>1136</v>
          </cell>
          <cell r="D69">
            <v>1133</v>
          </cell>
          <cell r="E69">
            <v>1251</v>
          </cell>
          <cell r="F69">
            <v>1287</v>
          </cell>
          <cell r="G69">
            <v>1343</v>
          </cell>
          <cell r="H69">
            <v>1800</v>
          </cell>
          <cell r="I69">
            <v>1476</v>
          </cell>
          <cell r="J69">
            <v>1449</v>
          </cell>
          <cell r="K69">
            <v>262</v>
          </cell>
          <cell r="L69">
            <v>1413</v>
          </cell>
          <cell r="M69">
            <v>1268</v>
          </cell>
        </row>
        <row r="72">
          <cell r="B72">
            <v>4</v>
          </cell>
          <cell r="C72">
            <v>3</v>
          </cell>
          <cell r="D72">
            <v>26</v>
          </cell>
          <cell r="E72">
            <v>8</v>
          </cell>
          <cell r="F72">
            <v>0</v>
          </cell>
          <cell r="G72">
            <v>0</v>
          </cell>
          <cell r="H72">
            <v>0</v>
          </cell>
          <cell r="I72">
            <v>0</v>
          </cell>
          <cell r="J72">
            <v>0</v>
          </cell>
          <cell r="K72">
            <v>0</v>
          </cell>
          <cell r="L72">
            <v>0</v>
          </cell>
          <cell r="M72">
            <v>0</v>
          </cell>
        </row>
        <row r="73">
          <cell r="B73">
            <v>3</v>
          </cell>
          <cell r="C73">
            <v>0</v>
          </cell>
          <cell r="D73">
            <v>20</v>
          </cell>
          <cell r="E73">
            <v>2</v>
          </cell>
          <cell r="F73">
            <v>0</v>
          </cell>
          <cell r="G73">
            <v>0</v>
          </cell>
          <cell r="H73">
            <v>0</v>
          </cell>
          <cell r="I73">
            <v>0</v>
          </cell>
          <cell r="J73">
            <v>0</v>
          </cell>
          <cell r="K73">
            <v>0</v>
          </cell>
          <cell r="L73">
            <v>0</v>
          </cell>
          <cell r="M73">
            <v>0</v>
          </cell>
        </row>
        <row r="77">
          <cell r="B77">
            <v>14857</v>
          </cell>
          <cell r="C77">
            <v>14707</v>
          </cell>
          <cell r="D77">
            <v>55026</v>
          </cell>
          <cell r="E77">
            <v>79621</v>
          </cell>
          <cell r="F77">
            <v>54480</v>
          </cell>
          <cell r="G77">
            <v>50918</v>
          </cell>
          <cell r="H77">
            <v>77875</v>
          </cell>
          <cell r="I77">
            <v>70237</v>
          </cell>
          <cell r="J77">
            <v>88355</v>
          </cell>
          <cell r="K77">
            <v>95874</v>
          </cell>
          <cell r="L77">
            <v>54370</v>
          </cell>
          <cell r="M77">
            <v>21657</v>
          </cell>
        </row>
        <row r="78">
          <cell r="B78">
            <v>115317</v>
          </cell>
          <cell r="C78">
            <v>114497</v>
          </cell>
          <cell r="D78">
            <v>497275</v>
          </cell>
          <cell r="E78">
            <v>685369</v>
          </cell>
          <cell r="F78">
            <v>472781</v>
          </cell>
          <cell r="G78">
            <v>512019</v>
          </cell>
          <cell r="H78">
            <v>640887</v>
          </cell>
          <cell r="I78">
            <v>629868</v>
          </cell>
          <cell r="J78">
            <v>659719</v>
          </cell>
          <cell r="K78">
            <v>785509</v>
          </cell>
          <cell r="L78">
            <v>329923</v>
          </cell>
          <cell r="M78">
            <v>197592</v>
          </cell>
        </row>
        <row r="80">
          <cell r="B80">
            <v>2838</v>
          </cell>
          <cell r="C80">
            <v>2849</v>
          </cell>
          <cell r="D80">
            <v>4299</v>
          </cell>
          <cell r="E80">
            <v>7972</v>
          </cell>
          <cell r="F80">
            <v>9036</v>
          </cell>
          <cell r="G80">
            <v>8959</v>
          </cell>
          <cell r="H80">
            <v>8273</v>
          </cell>
          <cell r="I80">
            <v>5110</v>
          </cell>
          <cell r="J80">
            <v>7559</v>
          </cell>
          <cell r="K80">
            <v>6285</v>
          </cell>
          <cell r="L80">
            <v>4811</v>
          </cell>
          <cell r="M80">
            <v>2368</v>
          </cell>
        </row>
        <row r="81">
          <cell r="B81">
            <v>10324</v>
          </cell>
          <cell r="C81">
            <v>10501</v>
          </cell>
          <cell r="D81">
            <v>16293</v>
          </cell>
          <cell r="E81">
            <v>31045</v>
          </cell>
          <cell r="F81">
            <v>43055</v>
          </cell>
          <cell r="G81">
            <v>42417</v>
          </cell>
          <cell r="H81">
            <v>31289</v>
          </cell>
          <cell r="I81">
            <v>21418</v>
          </cell>
          <cell r="J81">
            <v>28537</v>
          </cell>
          <cell r="K81">
            <v>21551</v>
          </cell>
          <cell r="L81">
            <v>14232</v>
          </cell>
          <cell r="M81">
            <v>8437</v>
          </cell>
        </row>
        <row r="83">
          <cell r="B83">
            <v>1648</v>
          </cell>
          <cell r="C83">
            <v>1578</v>
          </cell>
          <cell r="D83">
            <v>12003</v>
          </cell>
          <cell r="E83">
            <v>20636</v>
          </cell>
          <cell r="F83">
            <v>19097</v>
          </cell>
          <cell r="G83">
            <v>19082</v>
          </cell>
          <cell r="H83">
            <v>32834</v>
          </cell>
          <cell r="I83">
            <v>24370</v>
          </cell>
          <cell r="J83">
            <v>38004</v>
          </cell>
          <cell r="K83">
            <v>39428</v>
          </cell>
          <cell r="L83">
            <v>27524</v>
          </cell>
          <cell r="M83">
            <v>3247</v>
          </cell>
        </row>
        <row r="84">
          <cell r="B84">
            <v>5263</v>
          </cell>
          <cell r="C84">
            <v>4938</v>
          </cell>
          <cell r="D84">
            <v>45815</v>
          </cell>
          <cell r="E84">
            <v>68557</v>
          </cell>
          <cell r="F84">
            <v>65554</v>
          </cell>
          <cell r="G84">
            <v>55015</v>
          </cell>
          <cell r="H84">
            <v>134531</v>
          </cell>
          <cell r="I84">
            <v>102189</v>
          </cell>
          <cell r="J84">
            <v>130370</v>
          </cell>
          <cell r="K84">
            <v>106729</v>
          </cell>
          <cell r="L84">
            <v>84236</v>
          </cell>
          <cell r="M84">
            <v>10343</v>
          </cell>
        </row>
        <row r="86">
          <cell r="B86">
            <v>2165</v>
          </cell>
          <cell r="C86">
            <v>2183</v>
          </cell>
          <cell r="D86">
            <v>8281</v>
          </cell>
          <cell r="E86">
            <v>12811</v>
          </cell>
          <cell r="F86">
            <v>6525</v>
          </cell>
          <cell r="G86">
            <v>6621</v>
          </cell>
          <cell r="H86">
            <v>6204</v>
          </cell>
          <cell r="I86">
            <v>10755</v>
          </cell>
          <cell r="J86">
            <v>10080</v>
          </cell>
          <cell r="K86">
            <v>11069</v>
          </cell>
          <cell r="L86">
            <v>7995</v>
          </cell>
          <cell r="M86">
            <v>5137</v>
          </cell>
        </row>
        <row r="87">
          <cell r="B87">
            <v>9604</v>
          </cell>
          <cell r="C87">
            <v>9797</v>
          </cell>
          <cell r="D87">
            <v>33209</v>
          </cell>
          <cell r="E87">
            <v>51269</v>
          </cell>
          <cell r="F87">
            <v>21085</v>
          </cell>
          <cell r="G87">
            <v>21458</v>
          </cell>
          <cell r="H87">
            <v>19664</v>
          </cell>
          <cell r="I87">
            <v>38564</v>
          </cell>
          <cell r="J87">
            <v>34694</v>
          </cell>
          <cell r="K87">
            <v>42294</v>
          </cell>
          <cell r="L87">
            <v>21754</v>
          </cell>
          <cell r="M87">
            <v>11793</v>
          </cell>
        </row>
        <row r="89">
          <cell r="B89">
            <v>7602</v>
          </cell>
          <cell r="C89">
            <v>7500</v>
          </cell>
          <cell r="D89">
            <v>26727</v>
          </cell>
          <cell r="E89">
            <v>32699</v>
          </cell>
          <cell r="F89">
            <v>16449</v>
          </cell>
          <cell r="G89">
            <v>14348</v>
          </cell>
          <cell r="H89">
            <v>25988</v>
          </cell>
          <cell r="I89">
            <v>25532</v>
          </cell>
          <cell r="J89">
            <v>27657</v>
          </cell>
          <cell r="K89">
            <v>33586</v>
          </cell>
          <cell r="L89">
            <v>12465</v>
          </cell>
          <cell r="M89">
            <v>9391</v>
          </cell>
        </row>
        <row r="90">
          <cell r="B90">
            <v>71414</v>
          </cell>
          <cell r="C90">
            <v>70659</v>
          </cell>
          <cell r="D90">
            <v>262264</v>
          </cell>
          <cell r="E90">
            <v>383132</v>
          </cell>
          <cell r="F90">
            <v>228276</v>
          </cell>
          <cell r="G90">
            <v>355847</v>
          </cell>
          <cell r="H90">
            <v>343213</v>
          </cell>
          <cell r="I90">
            <v>337397</v>
          </cell>
          <cell r="J90">
            <v>357145</v>
          </cell>
          <cell r="K90">
            <v>438064</v>
          </cell>
          <cell r="L90">
            <v>152427</v>
          </cell>
          <cell r="M90">
            <v>130301</v>
          </cell>
        </row>
        <row r="93">
          <cell r="B93">
            <v>718</v>
          </cell>
          <cell r="C93">
            <v>712</v>
          </cell>
          <cell r="D93">
            <v>2679</v>
          </cell>
          <cell r="E93">
            <v>3067</v>
          </cell>
          <cell r="F93">
            <v>1124</v>
          </cell>
          <cell r="G93">
            <v>1394</v>
          </cell>
          <cell r="H93">
            <v>2712</v>
          </cell>
          <cell r="I93">
            <v>2669</v>
          </cell>
          <cell r="J93">
            <v>2696</v>
          </cell>
          <cell r="K93">
            <v>3551</v>
          </cell>
          <cell r="L93">
            <v>1131</v>
          </cell>
          <cell r="M93">
            <v>1276</v>
          </cell>
        </row>
        <row r="94">
          <cell r="B94">
            <v>6617</v>
          </cell>
          <cell r="C94">
            <v>6607</v>
          </cell>
          <cell r="D94">
            <v>31520</v>
          </cell>
          <cell r="E94">
            <v>36282</v>
          </cell>
          <cell r="F94">
            <v>20126</v>
          </cell>
          <cell r="G94">
            <v>209000</v>
          </cell>
          <cell r="H94">
            <v>36675</v>
          </cell>
          <cell r="I94">
            <v>35943</v>
          </cell>
          <cell r="J94">
            <v>36918</v>
          </cell>
          <cell r="K94">
            <v>44744</v>
          </cell>
          <cell r="L94">
            <v>9742</v>
          </cell>
          <cell r="M94">
            <v>23683</v>
          </cell>
        </row>
        <row r="96">
          <cell r="B96">
            <v>371</v>
          </cell>
          <cell r="C96">
            <v>363</v>
          </cell>
          <cell r="D96">
            <v>3258</v>
          </cell>
          <cell r="E96">
            <v>3648</v>
          </cell>
          <cell r="F96">
            <v>1822</v>
          </cell>
          <cell r="G96">
            <v>1989</v>
          </cell>
          <cell r="H96">
            <v>3385</v>
          </cell>
          <cell r="I96">
            <v>3301</v>
          </cell>
          <cell r="J96">
            <v>3124</v>
          </cell>
          <cell r="K96">
            <v>4516</v>
          </cell>
          <cell r="L96">
            <v>1868</v>
          </cell>
          <cell r="M96">
            <v>523</v>
          </cell>
        </row>
        <row r="97">
          <cell r="B97">
            <v>4510</v>
          </cell>
          <cell r="C97">
            <v>4101</v>
          </cell>
          <cell r="D97">
            <v>38977</v>
          </cell>
          <cell r="E97">
            <v>40145</v>
          </cell>
          <cell r="F97">
            <v>24089</v>
          </cell>
          <cell r="G97">
            <v>28492</v>
          </cell>
          <cell r="H97">
            <v>55444</v>
          </cell>
          <cell r="I97">
            <v>54841</v>
          </cell>
          <cell r="J97">
            <v>38008</v>
          </cell>
          <cell r="K97">
            <v>57481</v>
          </cell>
          <cell r="L97">
            <v>19532</v>
          </cell>
          <cell r="M97">
            <v>6383</v>
          </cell>
        </row>
        <row r="99">
          <cell r="B99">
            <v>272</v>
          </cell>
          <cell r="C99">
            <v>272</v>
          </cell>
          <cell r="D99">
            <v>1266</v>
          </cell>
          <cell r="E99">
            <v>2295</v>
          </cell>
          <cell r="F99">
            <v>784</v>
          </cell>
          <cell r="G99">
            <v>627</v>
          </cell>
          <cell r="H99">
            <v>1022</v>
          </cell>
          <cell r="I99">
            <v>997</v>
          </cell>
          <cell r="J99">
            <v>1862</v>
          </cell>
          <cell r="K99">
            <v>1695</v>
          </cell>
          <cell r="L99">
            <v>741</v>
          </cell>
          <cell r="M99">
            <v>323</v>
          </cell>
        </row>
        <row r="100">
          <cell r="B100">
            <v>1146</v>
          </cell>
          <cell r="C100">
            <v>1146</v>
          </cell>
          <cell r="D100">
            <v>5759</v>
          </cell>
          <cell r="E100">
            <v>22538</v>
          </cell>
          <cell r="F100">
            <v>9007</v>
          </cell>
          <cell r="G100">
            <v>4016</v>
          </cell>
          <cell r="H100">
            <v>8265</v>
          </cell>
          <cell r="I100">
            <v>8154</v>
          </cell>
          <cell r="J100">
            <v>14737</v>
          </cell>
          <cell r="K100">
            <v>17637</v>
          </cell>
          <cell r="L100">
            <v>5513</v>
          </cell>
          <cell r="M100">
            <v>3100</v>
          </cell>
        </row>
        <row r="102">
          <cell r="B102">
            <v>63</v>
          </cell>
          <cell r="C102">
            <v>61</v>
          </cell>
          <cell r="D102">
            <v>610</v>
          </cell>
          <cell r="E102">
            <v>621</v>
          </cell>
          <cell r="F102">
            <v>237</v>
          </cell>
          <cell r="G102">
            <v>95</v>
          </cell>
          <cell r="H102">
            <v>428</v>
          </cell>
          <cell r="I102">
            <v>411</v>
          </cell>
          <cell r="J102">
            <v>412</v>
          </cell>
          <cell r="K102">
            <v>479</v>
          </cell>
          <cell r="L102">
            <v>285</v>
          </cell>
          <cell r="M102">
            <v>31</v>
          </cell>
        </row>
        <row r="103">
          <cell r="B103">
            <v>578</v>
          </cell>
          <cell r="C103">
            <v>572</v>
          </cell>
          <cell r="D103">
            <v>3874</v>
          </cell>
          <cell r="E103">
            <v>11766</v>
          </cell>
          <cell r="F103">
            <v>2544</v>
          </cell>
          <cell r="G103">
            <v>482</v>
          </cell>
          <cell r="H103">
            <v>5628</v>
          </cell>
          <cell r="I103">
            <v>5560</v>
          </cell>
          <cell r="J103">
            <v>4107</v>
          </cell>
          <cell r="K103">
            <v>4232</v>
          </cell>
          <cell r="L103">
            <v>5736</v>
          </cell>
          <cell r="M103">
            <v>67</v>
          </cell>
        </row>
        <row r="105">
          <cell r="B105">
            <v>3006</v>
          </cell>
          <cell r="C105">
            <v>2968</v>
          </cell>
          <cell r="D105">
            <v>8640</v>
          </cell>
          <cell r="E105">
            <v>10835</v>
          </cell>
          <cell r="F105">
            <v>5837</v>
          </cell>
          <cell r="G105">
            <v>5818</v>
          </cell>
          <cell r="H105">
            <v>9266</v>
          </cell>
          <cell r="I105">
            <v>9187</v>
          </cell>
          <cell r="J105">
            <v>9699</v>
          </cell>
          <cell r="K105">
            <v>11083</v>
          </cell>
          <cell r="L105">
            <v>3230</v>
          </cell>
          <cell r="M105">
            <v>3412</v>
          </cell>
        </row>
        <row r="106">
          <cell r="B106">
            <v>23573</v>
          </cell>
          <cell r="C106">
            <v>23447</v>
          </cell>
          <cell r="D106">
            <v>59958</v>
          </cell>
          <cell r="E106">
            <v>105901</v>
          </cell>
          <cell r="F106">
            <v>75485</v>
          </cell>
          <cell r="G106">
            <v>51337</v>
          </cell>
          <cell r="H106">
            <v>105810</v>
          </cell>
          <cell r="I106">
            <v>105410</v>
          </cell>
          <cell r="J106">
            <v>128549</v>
          </cell>
          <cell r="K106">
            <v>154604</v>
          </cell>
          <cell r="L106">
            <v>29460</v>
          </cell>
          <cell r="M106">
            <v>34063</v>
          </cell>
        </row>
        <row r="108">
          <cell r="B108">
            <v>165</v>
          </cell>
          <cell r="C108">
            <v>164</v>
          </cell>
          <cell r="D108">
            <v>528</v>
          </cell>
          <cell r="E108">
            <v>736</v>
          </cell>
          <cell r="F108">
            <v>389</v>
          </cell>
          <cell r="G108">
            <v>265</v>
          </cell>
          <cell r="H108">
            <v>595</v>
          </cell>
          <cell r="I108">
            <v>575</v>
          </cell>
          <cell r="J108">
            <v>725</v>
          </cell>
          <cell r="K108">
            <v>1115</v>
          </cell>
          <cell r="L108">
            <v>376</v>
          </cell>
          <cell r="M108">
            <v>470</v>
          </cell>
        </row>
        <row r="109">
          <cell r="B109">
            <v>2231</v>
          </cell>
          <cell r="C109">
            <v>2223</v>
          </cell>
          <cell r="D109">
            <v>5423</v>
          </cell>
          <cell r="E109">
            <v>9472</v>
          </cell>
          <cell r="F109">
            <v>4326</v>
          </cell>
          <cell r="G109">
            <v>1935</v>
          </cell>
          <cell r="H109">
            <v>9427</v>
          </cell>
          <cell r="I109">
            <v>9198</v>
          </cell>
          <cell r="J109">
            <v>7970</v>
          </cell>
          <cell r="K109">
            <v>15077</v>
          </cell>
          <cell r="L109">
            <v>5785</v>
          </cell>
          <cell r="M109">
            <v>1987</v>
          </cell>
        </row>
        <row r="111">
          <cell r="B111">
            <v>3007</v>
          </cell>
          <cell r="C111">
            <v>2960</v>
          </cell>
          <cell r="D111">
            <v>9746</v>
          </cell>
          <cell r="E111">
            <v>11497</v>
          </cell>
          <cell r="F111">
            <v>6256</v>
          </cell>
          <cell r="G111">
            <v>4160</v>
          </cell>
          <cell r="H111">
            <v>8580</v>
          </cell>
          <cell r="I111">
            <v>8392</v>
          </cell>
          <cell r="J111">
            <v>9139</v>
          </cell>
          <cell r="K111">
            <v>11147</v>
          </cell>
          <cell r="L111">
            <v>4834</v>
          </cell>
          <cell r="M111">
            <v>3356</v>
          </cell>
        </row>
        <row r="112">
          <cell r="B112">
            <v>32759</v>
          </cell>
          <cell r="C112">
            <v>32563</v>
          </cell>
          <cell r="D112">
            <v>116753</v>
          </cell>
          <cell r="E112">
            <v>157028</v>
          </cell>
          <cell r="F112">
            <v>92699</v>
          </cell>
          <cell r="G112">
            <v>60585</v>
          </cell>
          <cell r="H112">
            <v>121964</v>
          </cell>
          <cell r="I112">
            <v>118291</v>
          </cell>
          <cell r="J112">
            <v>126856</v>
          </cell>
          <cell r="K112">
            <v>144289</v>
          </cell>
          <cell r="L112">
            <v>76659</v>
          </cell>
          <cell r="M112">
            <v>61018</v>
          </cell>
        </row>
        <row r="121">
          <cell r="B121">
            <v>604</v>
          </cell>
          <cell r="C121">
            <v>597</v>
          </cell>
          <cell r="D121">
            <v>3716</v>
          </cell>
          <cell r="E121">
            <v>5503</v>
          </cell>
          <cell r="F121">
            <v>3373</v>
          </cell>
          <cell r="G121">
            <v>1908</v>
          </cell>
          <cell r="H121">
            <v>4576</v>
          </cell>
          <cell r="I121">
            <v>4470</v>
          </cell>
          <cell r="J121">
            <v>5055</v>
          </cell>
          <cell r="K121">
            <v>5506</v>
          </cell>
          <cell r="L121">
            <v>1575</v>
          </cell>
          <cell r="M121">
            <v>1514</v>
          </cell>
        </row>
        <row r="122">
          <cell r="B122">
            <v>18712</v>
          </cell>
          <cell r="C122">
            <v>18602</v>
          </cell>
          <cell r="D122">
            <v>139694</v>
          </cell>
          <cell r="E122">
            <v>151366</v>
          </cell>
          <cell r="F122">
            <v>114811</v>
          </cell>
          <cell r="G122">
            <v>37282</v>
          </cell>
          <cell r="H122">
            <v>112190</v>
          </cell>
          <cell r="I122">
            <v>130300</v>
          </cell>
          <cell r="J122">
            <v>108973</v>
          </cell>
          <cell r="K122">
            <v>176871</v>
          </cell>
          <cell r="L122">
            <v>57274</v>
          </cell>
          <cell r="M122">
            <v>36718</v>
          </cell>
        </row>
        <row r="125">
          <cell r="B125">
            <v>181</v>
          </cell>
          <cell r="C125">
            <v>179</v>
          </cell>
          <cell r="D125">
            <v>997</v>
          </cell>
          <cell r="E125">
            <v>1136</v>
          </cell>
          <cell r="F125">
            <v>612</v>
          </cell>
          <cell r="G125">
            <v>966</v>
          </cell>
          <cell r="H125">
            <v>1061</v>
          </cell>
          <cell r="I125">
            <v>1035</v>
          </cell>
          <cell r="J125">
            <v>1464</v>
          </cell>
          <cell r="K125">
            <v>1262</v>
          </cell>
          <cell r="L125">
            <v>422</v>
          </cell>
          <cell r="M125">
            <v>629</v>
          </cell>
        </row>
        <row r="126">
          <cell r="B126">
            <v>4034</v>
          </cell>
          <cell r="C126">
            <v>4021</v>
          </cell>
          <cell r="D126">
            <v>18728</v>
          </cell>
          <cell r="E126">
            <v>22853</v>
          </cell>
          <cell r="F126">
            <v>12473</v>
          </cell>
          <cell r="G126">
            <v>19814</v>
          </cell>
          <cell r="H126">
            <v>21674</v>
          </cell>
          <cell r="I126">
            <v>41413</v>
          </cell>
          <cell r="J126">
            <v>32324</v>
          </cell>
          <cell r="K126">
            <v>46865</v>
          </cell>
          <cell r="L126">
            <v>19270</v>
          </cell>
          <cell r="M126">
            <v>22957</v>
          </cell>
        </row>
        <row r="128">
          <cell r="B128">
            <v>80</v>
          </cell>
          <cell r="C128">
            <v>77</v>
          </cell>
          <cell r="D128">
            <v>703</v>
          </cell>
          <cell r="E128">
            <v>759</v>
          </cell>
          <cell r="F128">
            <v>581</v>
          </cell>
          <cell r="G128">
            <v>192</v>
          </cell>
          <cell r="H128">
            <v>935</v>
          </cell>
          <cell r="I128">
            <v>905</v>
          </cell>
          <cell r="J128">
            <v>765</v>
          </cell>
          <cell r="K128">
            <v>1228</v>
          </cell>
          <cell r="L128">
            <v>216</v>
          </cell>
          <cell r="M128">
            <v>100</v>
          </cell>
        </row>
        <row r="129">
          <cell r="B129">
            <v>2329</v>
          </cell>
          <cell r="C129">
            <v>2323</v>
          </cell>
          <cell r="D129">
            <v>25017</v>
          </cell>
          <cell r="E129">
            <v>26695</v>
          </cell>
          <cell r="F129">
            <v>19458</v>
          </cell>
          <cell r="G129">
            <v>4910</v>
          </cell>
          <cell r="H129">
            <v>23900</v>
          </cell>
          <cell r="I129">
            <v>22948</v>
          </cell>
          <cell r="J129">
            <v>25003</v>
          </cell>
          <cell r="K129">
            <v>56089</v>
          </cell>
          <cell r="L129">
            <v>9247</v>
          </cell>
          <cell r="M129">
            <v>2186</v>
          </cell>
        </row>
        <row r="131">
          <cell r="B131">
            <v>182</v>
          </cell>
          <cell r="C131">
            <v>181</v>
          </cell>
          <cell r="D131">
            <v>1093</v>
          </cell>
          <cell r="E131">
            <v>1556</v>
          </cell>
          <cell r="F131">
            <v>1020</v>
          </cell>
          <cell r="G131">
            <v>271</v>
          </cell>
          <cell r="H131">
            <v>1253</v>
          </cell>
          <cell r="I131">
            <v>1234</v>
          </cell>
          <cell r="J131">
            <v>967</v>
          </cell>
          <cell r="K131">
            <v>1541</v>
          </cell>
          <cell r="L131">
            <v>562</v>
          </cell>
          <cell r="M131">
            <v>274</v>
          </cell>
        </row>
        <row r="132">
          <cell r="B132">
            <v>9593</v>
          </cell>
          <cell r="C132">
            <v>9503</v>
          </cell>
          <cell r="D132">
            <v>84790</v>
          </cell>
          <cell r="E132">
            <v>79751</v>
          </cell>
          <cell r="F132">
            <v>75437</v>
          </cell>
          <cell r="G132">
            <v>8946</v>
          </cell>
          <cell r="H132">
            <v>46642</v>
          </cell>
          <cell r="I132">
            <v>46123</v>
          </cell>
          <cell r="J132">
            <v>37823</v>
          </cell>
          <cell r="K132">
            <v>63463</v>
          </cell>
          <cell r="L132">
            <v>25722</v>
          </cell>
          <cell r="M132">
            <v>8134</v>
          </cell>
        </row>
        <row r="134">
          <cell r="B134">
            <v>110</v>
          </cell>
          <cell r="C134">
            <v>110</v>
          </cell>
          <cell r="D134">
            <v>724</v>
          </cell>
          <cell r="E134">
            <v>1787</v>
          </cell>
          <cell r="F134">
            <v>981</v>
          </cell>
          <cell r="G134">
            <v>280</v>
          </cell>
          <cell r="H134">
            <v>969</v>
          </cell>
          <cell r="I134">
            <v>954</v>
          </cell>
          <cell r="J134">
            <v>1354</v>
          </cell>
          <cell r="K134">
            <v>926</v>
          </cell>
          <cell r="L134">
            <v>265</v>
          </cell>
          <cell r="M134">
            <v>416</v>
          </cell>
        </row>
        <row r="135">
          <cell r="B135">
            <v>1224</v>
          </cell>
          <cell r="C135">
            <v>1224</v>
          </cell>
          <cell r="D135">
            <v>4773</v>
          </cell>
          <cell r="E135">
            <v>12282</v>
          </cell>
          <cell r="F135">
            <v>5274</v>
          </cell>
          <cell r="G135">
            <v>1635</v>
          </cell>
          <cell r="H135">
            <v>5930</v>
          </cell>
          <cell r="I135">
            <v>5851</v>
          </cell>
          <cell r="J135">
            <v>8332</v>
          </cell>
          <cell r="K135">
            <v>5212</v>
          </cell>
          <cell r="L135">
            <v>1288</v>
          </cell>
          <cell r="M135">
            <v>2836</v>
          </cell>
        </row>
        <row r="137">
          <cell r="B137">
            <v>43</v>
          </cell>
          <cell r="C137">
            <v>42</v>
          </cell>
          <cell r="D137">
            <v>115</v>
          </cell>
          <cell r="E137">
            <v>161</v>
          </cell>
          <cell r="F137">
            <v>111</v>
          </cell>
          <cell r="G137">
            <v>125</v>
          </cell>
          <cell r="H137">
            <v>153</v>
          </cell>
          <cell r="I137">
            <v>151</v>
          </cell>
          <cell r="J137">
            <v>262</v>
          </cell>
          <cell r="K137">
            <v>284</v>
          </cell>
          <cell r="L137">
            <v>41</v>
          </cell>
          <cell r="M137">
            <v>28</v>
          </cell>
        </row>
        <row r="138">
          <cell r="B138">
            <v>1277</v>
          </cell>
          <cell r="C138">
            <v>1276</v>
          </cell>
          <cell r="D138">
            <v>2658</v>
          </cell>
          <cell r="E138">
            <v>2856</v>
          </cell>
          <cell r="F138">
            <v>907</v>
          </cell>
          <cell r="G138">
            <v>1192</v>
          </cell>
          <cell r="H138">
            <v>2847</v>
          </cell>
          <cell r="I138">
            <v>2847</v>
          </cell>
          <cell r="J138">
            <v>3027</v>
          </cell>
          <cell r="K138">
            <v>3358</v>
          </cell>
          <cell r="L138">
            <v>1417</v>
          </cell>
          <cell r="M138">
            <v>359</v>
          </cell>
        </row>
        <row r="140">
          <cell r="B140">
            <v>2</v>
          </cell>
          <cell r="C140">
            <v>2</v>
          </cell>
          <cell r="D140">
            <v>20</v>
          </cell>
          <cell r="E140">
            <v>10</v>
          </cell>
          <cell r="F140">
            <v>11</v>
          </cell>
          <cell r="G140">
            <v>69</v>
          </cell>
          <cell r="H140">
            <v>121</v>
          </cell>
          <cell r="I140">
            <v>121</v>
          </cell>
          <cell r="J140">
            <v>82</v>
          </cell>
          <cell r="K140">
            <v>159</v>
          </cell>
          <cell r="L140">
            <v>48</v>
          </cell>
          <cell r="M140">
            <v>64</v>
          </cell>
        </row>
        <row r="141">
          <cell r="B141">
            <v>0</v>
          </cell>
          <cell r="C141">
            <v>0</v>
          </cell>
          <cell r="D141">
            <v>164</v>
          </cell>
          <cell r="E141">
            <v>152</v>
          </cell>
          <cell r="F141">
            <v>30</v>
          </cell>
          <cell r="G141">
            <v>460</v>
          </cell>
          <cell r="H141">
            <v>661</v>
          </cell>
          <cell r="I141">
            <v>661</v>
          </cell>
          <cell r="J141">
            <v>379</v>
          </cell>
          <cell r="K141">
            <v>715</v>
          </cell>
          <cell r="L141">
            <v>143</v>
          </cell>
          <cell r="M141">
            <v>60</v>
          </cell>
        </row>
        <row r="143">
          <cell r="B143">
            <v>6</v>
          </cell>
          <cell r="C143">
            <v>6</v>
          </cell>
          <cell r="D143">
            <v>64</v>
          </cell>
          <cell r="E143">
            <v>94</v>
          </cell>
          <cell r="F143">
            <v>57</v>
          </cell>
          <cell r="G143">
            <v>5</v>
          </cell>
          <cell r="H143">
            <v>84</v>
          </cell>
          <cell r="I143">
            <v>70</v>
          </cell>
          <cell r="J143">
            <v>161</v>
          </cell>
          <cell r="K143">
            <v>106</v>
          </cell>
          <cell r="L143">
            <v>21</v>
          </cell>
          <cell r="M143">
            <v>3</v>
          </cell>
        </row>
        <row r="144">
          <cell r="B144">
            <v>255</v>
          </cell>
          <cell r="C144">
            <v>255</v>
          </cell>
          <cell r="D144">
            <v>3564</v>
          </cell>
          <cell r="E144">
            <v>6777</v>
          </cell>
          <cell r="F144">
            <v>1232</v>
          </cell>
          <cell r="G144">
            <v>325</v>
          </cell>
          <cell r="H144">
            <v>10536</v>
          </cell>
          <cell r="I144">
            <v>10457</v>
          </cell>
          <cell r="J144">
            <v>2085</v>
          </cell>
          <cell r="K144">
            <v>1169</v>
          </cell>
          <cell r="L144">
            <v>187</v>
          </cell>
          <cell r="M144">
            <v>186</v>
          </cell>
        </row>
      </sheetData>
      <sheetData sheetId="1">
        <row r="7">
          <cell r="B7">
            <v>92</v>
          </cell>
          <cell r="C7">
            <v>42</v>
          </cell>
          <cell r="D7">
            <v>400</v>
          </cell>
          <cell r="E7">
            <v>424</v>
          </cell>
          <cell r="F7">
            <v>948</v>
          </cell>
          <cell r="G7">
            <v>915</v>
          </cell>
          <cell r="H7">
            <v>449</v>
          </cell>
          <cell r="I7">
            <v>564</v>
          </cell>
          <cell r="J7">
            <v>666</v>
          </cell>
          <cell r="K7">
            <v>287</v>
          </cell>
        </row>
        <row r="8">
          <cell r="B8">
            <v>167</v>
          </cell>
          <cell r="C8">
            <v>81</v>
          </cell>
          <cell r="D8">
            <v>820</v>
          </cell>
          <cell r="E8">
            <v>649</v>
          </cell>
          <cell r="F8">
            <v>1120</v>
          </cell>
          <cell r="G8">
            <v>798</v>
          </cell>
          <cell r="H8">
            <v>313</v>
          </cell>
          <cell r="I8">
            <v>444</v>
          </cell>
          <cell r="J8">
            <v>507</v>
          </cell>
          <cell r="K8">
            <v>286</v>
          </cell>
        </row>
        <row r="10">
          <cell r="B10">
            <v>189</v>
          </cell>
          <cell r="C10">
            <v>142</v>
          </cell>
          <cell r="D10">
            <v>398</v>
          </cell>
          <cell r="E10">
            <v>497</v>
          </cell>
          <cell r="F10">
            <v>345</v>
          </cell>
          <cell r="G10">
            <v>184</v>
          </cell>
          <cell r="H10">
            <v>216</v>
          </cell>
          <cell r="I10">
            <v>296</v>
          </cell>
          <cell r="J10">
            <v>362</v>
          </cell>
          <cell r="K10">
            <v>282</v>
          </cell>
        </row>
        <row r="11">
          <cell r="B11">
            <v>1017</v>
          </cell>
          <cell r="C11">
            <v>941</v>
          </cell>
          <cell r="D11">
            <v>2623</v>
          </cell>
          <cell r="E11">
            <v>3194</v>
          </cell>
          <cell r="F11">
            <v>2540</v>
          </cell>
          <cell r="G11">
            <v>462</v>
          </cell>
          <cell r="H11">
            <v>577</v>
          </cell>
          <cell r="I11">
            <v>758</v>
          </cell>
          <cell r="J11">
            <v>917</v>
          </cell>
          <cell r="K11">
            <v>708</v>
          </cell>
        </row>
        <row r="13">
          <cell r="B13">
            <v>546</v>
          </cell>
          <cell r="C13">
            <v>488</v>
          </cell>
          <cell r="D13">
            <v>1581</v>
          </cell>
          <cell r="E13">
            <v>2064</v>
          </cell>
          <cell r="F13">
            <v>2084</v>
          </cell>
          <cell r="G13">
            <v>848</v>
          </cell>
          <cell r="H13">
            <v>775</v>
          </cell>
          <cell r="I13">
            <v>1348</v>
          </cell>
          <cell r="J13">
            <v>1299</v>
          </cell>
          <cell r="K13">
            <v>1313</v>
          </cell>
        </row>
        <row r="14">
          <cell r="B14">
            <v>1430</v>
          </cell>
          <cell r="C14">
            <v>1025</v>
          </cell>
          <cell r="D14">
            <v>4286</v>
          </cell>
          <cell r="E14">
            <v>5554</v>
          </cell>
          <cell r="F14">
            <v>4915</v>
          </cell>
          <cell r="G14">
            <v>1804</v>
          </cell>
          <cell r="H14">
            <v>1789</v>
          </cell>
          <cell r="I14">
            <v>3034</v>
          </cell>
          <cell r="J14">
            <v>2908</v>
          </cell>
          <cell r="K14">
            <v>3319</v>
          </cell>
        </row>
        <row r="16">
          <cell r="B16">
            <v>750</v>
          </cell>
          <cell r="C16">
            <v>787</v>
          </cell>
          <cell r="D16">
            <v>3662</v>
          </cell>
          <cell r="E16">
            <v>3406</v>
          </cell>
          <cell r="F16">
            <v>7273</v>
          </cell>
          <cell r="G16">
            <v>7508</v>
          </cell>
          <cell r="H16">
            <v>5155</v>
          </cell>
          <cell r="I16">
            <v>6436</v>
          </cell>
          <cell r="J16">
            <v>4722</v>
          </cell>
          <cell r="K16">
            <v>4349</v>
          </cell>
        </row>
        <row r="17">
          <cell r="B17">
            <v>1565</v>
          </cell>
          <cell r="C17">
            <v>1444</v>
          </cell>
          <cell r="D17">
            <v>5718</v>
          </cell>
          <cell r="E17">
            <v>6911</v>
          </cell>
          <cell r="F17">
            <v>71196</v>
          </cell>
          <cell r="G17">
            <v>23510</v>
          </cell>
          <cell r="H17">
            <v>17393</v>
          </cell>
          <cell r="I17">
            <v>19533</v>
          </cell>
          <cell r="J17">
            <v>17211</v>
          </cell>
          <cell r="K17">
            <v>5480</v>
          </cell>
        </row>
        <row r="19">
          <cell r="B19">
            <v>138</v>
          </cell>
          <cell r="C19">
            <v>481</v>
          </cell>
          <cell r="D19">
            <v>4338</v>
          </cell>
          <cell r="E19">
            <v>6146</v>
          </cell>
          <cell r="F19">
            <v>9125</v>
          </cell>
          <cell r="G19">
            <v>5497</v>
          </cell>
          <cell r="H19">
            <v>7905</v>
          </cell>
          <cell r="I19">
            <v>6525</v>
          </cell>
          <cell r="J19">
            <v>12128</v>
          </cell>
          <cell r="K19">
            <v>7090</v>
          </cell>
        </row>
        <row r="20">
          <cell r="B20">
            <v>33</v>
          </cell>
          <cell r="C20">
            <v>205</v>
          </cell>
          <cell r="D20">
            <v>1977</v>
          </cell>
          <cell r="E20">
            <v>1976</v>
          </cell>
          <cell r="F20">
            <v>5011</v>
          </cell>
          <cell r="G20">
            <v>3210</v>
          </cell>
          <cell r="H20">
            <v>4340</v>
          </cell>
          <cell r="I20">
            <v>3781</v>
          </cell>
          <cell r="J20">
            <v>7179</v>
          </cell>
          <cell r="K20">
            <v>3014</v>
          </cell>
        </row>
        <row r="22">
          <cell r="B22">
            <v>2</v>
          </cell>
          <cell r="C22">
            <v>1</v>
          </cell>
          <cell r="D22">
            <v>3</v>
          </cell>
          <cell r="E22">
            <v>4</v>
          </cell>
          <cell r="F22">
            <v>0</v>
          </cell>
          <cell r="G22">
            <v>0</v>
          </cell>
          <cell r="H22">
            <v>0</v>
          </cell>
          <cell r="I22">
            <v>0</v>
          </cell>
          <cell r="J22">
            <v>0</v>
          </cell>
          <cell r="K22">
            <v>0</v>
          </cell>
        </row>
        <row r="23">
          <cell r="B23">
            <v>0</v>
          </cell>
          <cell r="C23">
            <v>0</v>
          </cell>
          <cell r="D23">
            <v>0</v>
          </cell>
          <cell r="E23">
            <v>0</v>
          </cell>
          <cell r="F23">
            <v>0</v>
          </cell>
          <cell r="G23">
            <v>0</v>
          </cell>
          <cell r="H23">
            <v>0</v>
          </cell>
          <cell r="I23">
            <v>0</v>
          </cell>
          <cell r="J23">
            <v>0</v>
          </cell>
          <cell r="K23">
            <v>0</v>
          </cell>
        </row>
        <row r="25">
          <cell r="B25">
            <v>859</v>
          </cell>
          <cell r="C25">
            <v>153</v>
          </cell>
          <cell r="D25">
            <v>463</v>
          </cell>
          <cell r="E25">
            <v>781</v>
          </cell>
          <cell r="F25">
            <v>879</v>
          </cell>
          <cell r="G25">
            <v>0</v>
          </cell>
          <cell r="H25">
            <v>0</v>
          </cell>
          <cell r="I25">
            <v>0</v>
          </cell>
          <cell r="J25">
            <v>0</v>
          </cell>
          <cell r="K25">
            <v>0</v>
          </cell>
        </row>
        <row r="26">
          <cell r="B26">
            <v>1149</v>
          </cell>
          <cell r="C26">
            <v>839</v>
          </cell>
          <cell r="D26">
            <v>2488</v>
          </cell>
          <cell r="E26">
            <v>4459</v>
          </cell>
          <cell r="F26">
            <v>4973</v>
          </cell>
          <cell r="G26">
            <v>0</v>
          </cell>
          <cell r="H26">
            <v>0</v>
          </cell>
          <cell r="I26">
            <v>0</v>
          </cell>
          <cell r="J26">
            <v>0</v>
          </cell>
          <cell r="K26">
            <v>0</v>
          </cell>
        </row>
        <row r="28">
          <cell r="B28">
            <v>366</v>
          </cell>
          <cell r="C28">
            <v>338</v>
          </cell>
          <cell r="D28">
            <v>1078</v>
          </cell>
          <cell r="E28">
            <v>1760</v>
          </cell>
          <cell r="F28">
            <v>2021</v>
          </cell>
          <cell r="G28">
            <v>802</v>
          </cell>
          <cell r="H28">
            <v>748</v>
          </cell>
          <cell r="I28">
            <v>1082</v>
          </cell>
          <cell r="J28">
            <v>949</v>
          </cell>
          <cell r="K28">
            <v>1222</v>
          </cell>
        </row>
        <row r="29">
          <cell r="B29">
            <v>1479</v>
          </cell>
          <cell r="C29">
            <v>1215</v>
          </cell>
          <cell r="D29">
            <v>3553</v>
          </cell>
          <cell r="E29">
            <v>5858</v>
          </cell>
          <cell r="F29">
            <v>6824</v>
          </cell>
          <cell r="G29">
            <v>1340</v>
          </cell>
          <cell r="H29">
            <v>971</v>
          </cell>
          <cell r="I29">
            <v>1358</v>
          </cell>
          <cell r="J29">
            <v>1288</v>
          </cell>
          <cell r="K29">
            <v>1676</v>
          </cell>
        </row>
        <row r="31">
          <cell r="B31">
            <v>314</v>
          </cell>
          <cell r="C31">
            <v>238</v>
          </cell>
          <cell r="D31">
            <v>741</v>
          </cell>
          <cell r="E31">
            <v>1290</v>
          </cell>
          <cell r="F31">
            <v>1346</v>
          </cell>
          <cell r="G31">
            <v>420</v>
          </cell>
          <cell r="H31">
            <v>337</v>
          </cell>
          <cell r="I31">
            <v>494</v>
          </cell>
          <cell r="J31">
            <v>487</v>
          </cell>
          <cell r="K31">
            <v>635</v>
          </cell>
        </row>
        <row r="32">
          <cell r="B32">
            <v>1728</v>
          </cell>
          <cell r="C32">
            <v>1386</v>
          </cell>
          <cell r="D32">
            <v>3797</v>
          </cell>
          <cell r="E32">
            <v>6719</v>
          </cell>
          <cell r="F32">
            <v>7152</v>
          </cell>
          <cell r="G32">
            <v>1876</v>
          </cell>
          <cell r="H32">
            <v>1200</v>
          </cell>
          <cell r="I32">
            <v>2189</v>
          </cell>
          <cell r="J32">
            <v>1902</v>
          </cell>
          <cell r="K32">
            <v>2221</v>
          </cell>
        </row>
        <row r="34">
          <cell r="B34">
            <v>184</v>
          </cell>
          <cell r="C34">
            <v>393</v>
          </cell>
          <cell r="D34">
            <v>1225</v>
          </cell>
          <cell r="E34">
            <v>1936</v>
          </cell>
          <cell r="F34">
            <v>2418</v>
          </cell>
          <cell r="G34">
            <v>943</v>
          </cell>
          <cell r="H34">
            <v>1173</v>
          </cell>
          <cell r="I34">
            <v>1376</v>
          </cell>
          <cell r="J34">
            <v>1786</v>
          </cell>
          <cell r="K34">
            <v>2100</v>
          </cell>
        </row>
        <row r="35">
          <cell r="B35">
            <v>637</v>
          </cell>
          <cell r="C35">
            <v>1277</v>
          </cell>
          <cell r="D35">
            <v>4435</v>
          </cell>
          <cell r="E35">
            <v>7572</v>
          </cell>
          <cell r="F35">
            <v>9037</v>
          </cell>
          <cell r="G35">
            <v>3311</v>
          </cell>
          <cell r="H35">
            <v>4661</v>
          </cell>
          <cell r="I35">
            <v>4902</v>
          </cell>
          <cell r="J35">
            <v>6314</v>
          </cell>
          <cell r="K35">
            <v>9278</v>
          </cell>
        </row>
        <row r="37">
          <cell r="B37">
            <v>10</v>
          </cell>
          <cell r="C37">
            <v>7</v>
          </cell>
          <cell r="D37">
            <v>13</v>
          </cell>
          <cell r="E37">
            <v>11</v>
          </cell>
          <cell r="F37">
            <v>135</v>
          </cell>
          <cell r="G37">
            <v>111</v>
          </cell>
          <cell r="H37">
            <v>374</v>
          </cell>
          <cell r="I37">
            <v>95</v>
          </cell>
          <cell r="J37">
            <v>82</v>
          </cell>
          <cell r="K37">
            <v>51</v>
          </cell>
        </row>
        <row r="38">
          <cell r="B38">
            <v>13</v>
          </cell>
          <cell r="C38">
            <v>2</v>
          </cell>
          <cell r="D38">
            <v>13</v>
          </cell>
          <cell r="E38">
            <v>4</v>
          </cell>
          <cell r="F38">
            <v>346</v>
          </cell>
          <cell r="G38">
            <v>265</v>
          </cell>
          <cell r="H38">
            <v>1087</v>
          </cell>
          <cell r="I38">
            <v>306</v>
          </cell>
          <cell r="J38">
            <v>189</v>
          </cell>
          <cell r="K38">
            <v>0</v>
          </cell>
        </row>
        <row r="41">
          <cell r="B41">
            <v>468</v>
          </cell>
          <cell r="C41">
            <v>463</v>
          </cell>
          <cell r="D41">
            <v>893</v>
          </cell>
          <cell r="E41">
            <v>996</v>
          </cell>
          <cell r="F41">
            <v>964</v>
          </cell>
          <cell r="G41">
            <v>497</v>
          </cell>
          <cell r="H41">
            <v>640</v>
          </cell>
          <cell r="I41">
            <v>817</v>
          </cell>
          <cell r="J41">
            <v>736</v>
          </cell>
          <cell r="K41">
            <v>625</v>
          </cell>
        </row>
        <row r="43">
          <cell r="B43">
            <v>268</v>
          </cell>
          <cell r="C43">
            <v>224</v>
          </cell>
          <cell r="D43">
            <v>646</v>
          </cell>
          <cell r="E43">
            <v>873</v>
          </cell>
          <cell r="F43">
            <v>536</v>
          </cell>
          <cell r="G43">
            <v>197</v>
          </cell>
          <cell r="H43">
            <v>224</v>
          </cell>
          <cell r="I43">
            <v>318</v>
          </cell>
          <cell r="J43">
            <v>389</v>
          </cell>
          <cell r="K43">
            <v>291</v>
          </cell>
        </row>
        <row r="44">
          <cell r="B44">
            <v>648</v>
          </cell>
          <cell r="C44">
            <v>571</v>
          </cell>
          <cell r="D44">
            <v>1927</v>
          </cell>
          <cell r="E44">
            <v>2829</v>
          </cell>
          <cell r="F44">
            <v>1231</v>
          </cell>
          <cell r="G44">
            <v>497</v>
          </cell>
          <cell r="H44">
            <v>600</v>
          </cell>
          <cell r="I44">
            <v>812</v>
          </cell>
          <cell r="J44">
            <v>1027</v>
          </cell>
          <cell r="K44">
            <v>750</v>
          </cell>
        </row>
        <row r="46">
          <cell r="B46">
            <v>675</v>
          </cell>
          <cell r="C46">
            <v>535</v>
          </cell>
          <cell r="D46">
            <v>1367</v>
          </cell>
          <cell r="E46">
            <v>2363</v>
          </cell>
          <cell r="F46">
            <v>2745</v>
          </cell>
          <cell r="G46">
            <v>1030</v>
          </cell>
          <cell r="H46">
            <v>1121</v>
          </cell>
          <cell r="I46">
            <v>1431</v>
          </cell>
          <cell r="J46">
            <v>1777</v>
          </cell>
          <cell r="K46">
            <v>1465</v>
          </cell>
        </row>
        <row r="47">
          <cell r="B47">
            <v>2904</v>
          </cell>
          <cell r="C47">
            <v>2422</v>
          </cell>
          <cell r="D47">
            <v>5610</v>
          </cell>
          <cell r="E47">
            <v>10944</v>
          </cell>
          <cell r="F47">
            <v>12722</v>
          </cell>
          <cell r="G47">
            <v>3100</v>
          </cell>
          <cell r="H47">
            <v>3589</v>
          </cell>
          <cell r="I47">
            <v>4700</v>
          </cell>
          <cell r="J47">
            <v>5779</v>
          </cell>
          <cell r="K47">
            <v>4525</v>
          </cell>
        </row>
        <row r="49">
          <cell r="B49">
            <v>2176</v>
          </cell>
          <cell r="C49">
            <v>2243</v>
          </cell>
          <cell r="D49">
            <v>4183</v>
          </cell>
          <cell r="E49">
            <v>5446</v>
          </cell>
          <cell r="F49">
            <v>5965</v>
          </cell>
          <cell r="G49">
            <v>929</v>
          </cell>
          <cell r="H49">
            <v>1157</v>
          </cell>
          <cell r="I49">
            <v>1351</v>
          </cell>
          <cell r="J49">
            <v>1767</v>
          </cell>
          <cell r="K49">
            <v>2065</v>
          </cell>
        </row>
        <row r="50">
          <cell r="B50">
            <v>1873</v>
          </cell>
          <cell r="C50">
            <v>1833</v>
          </cell>
          <cell r="D50">
            <v>1655</v>
          </cell>
          <cell r="E50">
            <v>2962</v>
          </cell>
          <cell r="F50">
            <v>3779</v>
          </cell>
          <cell r="G50">
            <v>3274</v>
          </cell>
          <cell r="H50">
            <v>4644</v>
          </cell>
          <cell r="I50">
            <v>4869</v>
          </cell>
          <cell r="J50">
            <v>6242</v>
          </cell>
          <cell r="K50">
            <v>9115</v>
          </cell>
        </row>
        <row r="52">
          <cell r="B52">
            <v>127</v>
          </cell>
          <cell r="C52">
            <v>132</v>
          </cell>
          <cell r="D52">
            <v>506</v>
          </cell>
          <cell r="E52">
            <v>843</v>
          </cell>
          <cell r="F52">
            <v>1117</v>
          </cell>
          <cell r="G52">
            <v>929</v>
          </cell>
          <cell r="H52">
            <v>1157</v>
          </cell>
          <cell r="I52">
            <v>1351</v>
          </cell>
          <cell r="J52">
            <v>1767</v>
          </cell>
          <cell r="K52">
            <v>2065</v>
          </cell>
        </row>
        <row r="53">
          <cell r="B53">
            <v>619</v>
          </cell>
          <cell r="C53">
            <v>506</v>
          </cell>
          <cell r="D53">
            <v>2338</v>
          </cell>
          <cell r="E53">
            <v>3820</v>
          </cell>
          <cell r="F53">
            <v>4825</v>
          </cell>
          <cell r="G53">
            <v>3273</v>
          </cell>
          <cell r="H53">
            <v>4644</v>
          </cell>
          <cell r="I53">
            <v>4865</v>
          </cell>
          <cell r="J53">
            <v>6242</v>
          </cell>
          <cell r="K53">
            <v>9114</v>
          </cell>
        </row>
        <row r="55">
          <cell r="B55">
            <v>4</v>
          </cell>
          <cell r="C55">
            <v>3</v>
          </cell>
          <cell r="D55">
            <v>26</v>
          </cell>
          <cell r="E55">
            <v>8</v>
          </cell>
          <cell r="F55">
            <v>0</v>
          </cell>
          <cell r="G55">
            <v>0</v>
          </cell>
          <cell r="H55">
            <v>0</v>
          </cell>
          <cell r="I55">
            <v>0</v>
          </cell>
          <cell r="J55">
            <v>0</v>
          </cell>
          <cell r="K55">
            <v>0</v>
          </cell>
        </row>
        <row r="56">
          <cell r="B56">
            <v>3</v>
          </cell>
          <cell r="C56">
            <v>0</v>
          </cell>
          <cell r="D56">
            <v>22</v>
          </cell>
          <cell r="E56">
            <v>12</v>
          </cell>
          <cell r="F56">
            <v>19</v>
          </cell>
          <cell r="G56">
            <v>0</v>
          </cell>
          <cell r="H56">
            <v>0</v>
          </cell>
          <cell r="I56">
            <v>0</v>
          </cell>
          <cell r="J56">
            <v>0</v>
          </cell>
          <cell r="K5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mReport"/>
      <sheetName val="Table of Contents"/>
      <sheetName val="MWebJul"/>
      <sheetName val="MWebAug"/>
      <sheetName val="MWebSep"/>
      <sheetName val="MWebOct"/>
      <sheetName val="MWebNov"/>
      <sheetName val="MWebDec"/>
      <sheetName val="MWebJan"/>
      <sheetName val="MWebFeb"/>
      <sheetName val="MWebMar"/>
      <sheetName val="MWebApr"/>
      <sheetName val="MWebMay"/>
      <sheetName val="MWebJun"/>
      <sheetName val="MWebTotal"/>
      <sheetName val="UMA"/>
      <sheetName val="EBJul"/>
      <sheetName val="EBAug"/>
      <sheetName val="EBSep"/>
      <sheetName val="EBOct"/>
      <sheetName val="EBNov"/>
      <sheetName val="EBDec"/>
      <sheetName val="EBJan"/>
      <sheetName val="EBFeb"/>
      <sheetName val="EBMar"/>
      <sheetName val="EBApr"/>
      <sheetName val="EBMay"/>
      <sheetName val="EBJun"/>
      <sheetName val="EBYTD"/>
      <sheetName val="OCLC"/>
      <sheetName val="OCLCYTD"/>
      <sheetName val="ProquestJul"/>
      <sheetName val="ProquestAug"/>
      <sheetName val="ProquestSep"/>
      <sheetName val="ProquestOct"/>
      <sheetName val="ProquestNov"/>
      <sheetName val="ProquestDec"/>
      <sheetName val="ProquestJan"/>
      <sheetName val="ProquestFeb"/>
      <sheetName val="ProquestMar"/>
      <sheetName val="ProquestApr"/>
      <sheetName val="ProquestMay"/>
      <sheetName val="ProquestJun"/>
      <sheetName val="OED"/>
      <sheetName val="Gale"/>
      <sheetName val="EB"/>
      <sheetName val="DigitalCollections"/>
      <sheetName val="WOM"/>
      <sheetName val="MMB"/>
      <sheetName val="Credo"/>
      <sheetName val="Ebrary"/>
      <sheetName val="SRMO"/>
      <sheetName val="Ancestry"/>
      <sheetName val="Films On Demand"/>
      <sheetName val="Ursus"/>
    </sheetNames>
    <sheetDataSet>
      <sheetData sheetId="0">
        <row r="77">
          <cell r="B77">
            <v>187</v>
          </cell>
          <cell r="C77">
            <v>2553</v>
          </cell>
          <cell r="D77">
            <v>201</v>
          </cell>
          <cell r="E77">
            <v>159</v>
          </cell>
          <cell r="F77">
            <v>162</v>
          </cell>
          <cell r="G77">
            <v>129</v>
          </cell>
          <cell r="H77">
            <v>643</v>
          </cell>
          <cell r="I77">
            <v>224</v>
          </cell>
          <cell r="J77">
            <v>295</v>
          </cell>
          <cell r="K77">
            <v>264</v>
          </cell>
          <cell r="L77">
            <v>205</v>
          </cell>
          <cell r="M77">
            <v>195</v>
          </cell>
        </row>
        <row r="78">
          <cell r="B78">
            <v>7609</v>
          </cell>
          <cell r="C78">
            <v>7410</v>
          </cell>
          <cell r="D78">
            <v>9681</v>
          </cell>
          <cell r="E78">
            <v>6606</v>
          </cell>
          <cell r="F78">
            <v>6898</v>
          </cell>
          <cell r="G78">
            <v>5316</v>
          </cell>
          <cell r="H78">
            <v>5989</v>
          </cell>
          <cell r="I78">
            <v>8550</v>
          </cell>
          <cell r="J78">
            <v>15461</v>
          </cell>
          <cell r="K78">
            <v>9503</v>
          </cell>
          <cell r="L78">
            <v>10965</v>
          </cell>
          <cell r="M78">
            <v>8440</v>
          </cell>
        </row>
        <row r="80">
          <cell r="B80">
            <v>13</v>
          </cell>
          <cell r="C80">
            <v>14</v>
          </cell>
          <cell r="D80">
            <v>28</v>
          </cell>
          <cell r="E80">
            <v>57</v>
          </cell>
          <cell r="F80">
            <v>96</v>
          </cell>
          <cell r="G80">
            <v>88</v>
          </cell>
          <cell r="H80">
            <v>9</v>
          </cell>
          <cell r="I80">
            <v>112</v>
          </cell>
          <cell r="J80">
            <v>112</v>
          </cell>
          <cell r="K80">
            <v>80</v>
          </cell>
          <cell r="L80">
            <v>20</v>
          </cell>
          <cell r="M80">
            <v>3</v>
          </cell>
        </row>
        <row r="81">
          <cell r="B81">
            <v>9</v>
          </cell>
          <cell r="C81">
            <v>5</v>
          </cell>
          <cell r="D81">
            <v>22</v>
          </cell>
          <cell r="E81">
            <v>67</v>
          </cell>
          <cell r="F81">
            <v>107</v>
          </cell>
          <cell r="G81">
            <v>80</v>
          </cell>
          <cell r="H81">
            <v>11</v>
          </cell>
          <cell r="I81">
            <v>81</v>
          </cell>
          <cell r="J81">
            <v>104</v>
          </cell>
          <cell r="K81">
            <v>60</v>
          </cell>
          <cell r="L81">
            <v>12</v>
          </cell>
          <cell r="M81">
            <v>6</v>
          </cell>
        </row>
        <row r="92">
          <cell r="B92">
            <v>299</v>
          </cell>
          <cell r="C92">
            <v>203</v>
          </cell>
          <cell r="D92">
            <v>465</v>
          </cell>
          <cell r="E92">
            <v>778</v>
          </cell>
          <cell r="F92">
            <v>936</v>
          </cell>
          <cell r="G92">
            <v>634</v>
          </cell>
          <cell r="H92">
            <v>464</v>
          </cell>
          <cell r="I92">
            <v>750</v>
          </cell>
          <cell r="J92">
            <v>800</v>
          </cell>
          <cell r="K92">
            <v>750</v>
          </cell>
          <cell r="L92">
            <v>440</v>
          </cell>
          <cell r="M92">
            <v>383</v>
          </cell>
        </row>
        <row r="93">
          <cell r="B93">
            <v>1698</v>
          </cell>
          <cell r="C93">
            <v>906</v>
          </cell>
          <cell r="D93">
            <v>2080</v>
          </cell>
          <cell r="E93">
            <v>3918</v>
          </cell>
          <cell r="F93">
            <v>4596</v>
          </cell>
          <cell r="G93">
            <v>3226</v>
          </cell>
          <cell r="H93">
            <v>2582</v>
          </cell>
          <cell r="I93">
            <v>3532</v>
          </cell>
          <cell r="J93">
            <v>3996</v>
          </cell>
          <cell r="K93">
            <v>3195</v>
          </cell>
          <cell r="L93">
            <v>2081</v>
          </cell>
          <cell r="M93">
            <v>1811</v>
          </cell>
        </row>
        <row r="122">
          <cell r="B122">
            <v>0</v>
          </cell>
          <cell r="C122">
            <v>0</v>
          </cell>
          <cell r="D122">
            <v>0</v>
          </cell>
          <cell r="E122">
            <v>0</v>
          </cell>
          <cell r="F122">
            <v>0</v>
          </cell>
          <cell r="G122">
            <v>0</v>
          </cell>
          <cell r="H122">
            <v>10</v>
          </cell>
          <cell r="I122">
            <v>25</v>
          </cell>
          <cell r="J122">
            <v>4</v>
          </cell>
          <cell r="K122">
            <v>1</v>
          </cell>
          <cell r="L122">
            <v>2</v>
          </cell>
          <cell r="M122">
            <v>9</v>
          </cell>
        </row>
        <row r="123">
          <cell r="B123">
            <v>0</v>
          </cell>
          <cell r="C123">
            <v>0</v>
          </cell>
          <cell r="G123">
            <v>0</v>
          </cell>
          <cell r="H123">
            <v>19</v>
          </cell>
          <cell r="I123">
            <v>37</v>
          </cell>
          <cell r="J123">
            <v>4</v>
          </cell>
          <cell r="K123">
            <v>0</v>
          </cell>
          <cell r="L123">
            <v>8</v>
          </cell>
          <cell r="M123">
            <v>13</v>
          </cell>
        </row>
        <row r="137">
          <cell r="B137">
            <v>0</v>
          </cell>
          <cell r="C137">
            <v>0</v>
          </cell>
          <cell r="D137">
            <v>0</v>
          </cell>
          <cell r="E137">
            <v>435</v>
          </cell>
          <cell r="F137">
            <v>959</v>
          </cell>
          <cell r="G137">
            <v>174</v>
          </cell>
          <cell r="H137">
            <v>321</v>
          </cell>
          <cell r="I137">
            <v>603</v>
          </cell>
          <cell r="J137">
            <v>507</v>
          </cell>
          <cell r="K137">
            <v>673</v>
          </cell>
          <cell r="L137">
            <v>357</v>
          </cell>
          <cell r="M137">
            <v>310</v>
          </cell>
        </row>
        <row r="138">
          <cell r="B138">
            <v>0</v>
          </cell>
          <cell r="C138">
            <v>0</v>
          </cell>
          <cell r="D138">
            <v>0</v>
          </cell>
          <cell r="E138">
            <v>1206</v>
          </cell>
          <cell r="F138">
            <v>706</v>
          </cell>
          <cell r="G138">
            <v>1005</v>
          </cell>
          <cell r="H138">
            <v>2705</v>
          </cell>
          <cell r="I138">
            <v>1800</v>
          </cell>
          <cell r="J138">
            <v>1850</v>
          </cell>
          <cell r="K138">
            <v>3375</v>
          </cell>
          <cell r="L138">
            <v>1245</v>
          </cell>
          <cell r="M138">
            <v>1040</v>
          </cell>
        </row>
        <row r="173">
          <cell r="D173">
            <v>529</v>
          </cell>
          <cell r="E173">
            <v>694</v>
          </cell>
          <cell r="F173">
            <v>821</v>
          </cell>
        </row>
        <row r="176">
          <cell r="B176">
            <v>367</v>
          </cell>
          <cell r="C176">
            <v>217</v>
          </cell>
          <cell r="G176">
            <v>956</v>
          </cell>
          <cell r="H176">
            <v>414</v>
          </cell>
          <cell r="I176">
            <v>766</v>
          </cell>
          <cell r="J176">
            <v>947</v>
          </cell>
          <cell r="K176">
            <v>1036</v>
          </cell>
          <cell r="L176">
            <v>575</v>
          </cell>
          <cell r="M176">
            <v>381</v>
          </cell>
        </row>
        <row r="177">
          <cell r="B177">
            <v>2093</v>
          </cell>
          <cell r="C177">
            <v>929</v>
          </cell>
          <cell r="D177">
            <v>2638</v>
          </cell>
          <cell r="E177">
            <v>3752</v>
          </cell>
          <cell r="F177">
            <v>4782</v>
          </cell>
          <cell r="G177">
            <v>3498</v>
          </cell>
          <cell r="H177">
            <v>2380</v>
          </cell>
          <cell r="I177">
            <v>3287</v>
          </cell>
          <cell r="J177">
            <v>3724</v>
          </cell>
          <cell r="K177">
            <v>3311</v>
          </cell>
          <cell r="L177">
            <v>2096</v>
          </cell>
          <cell r="M177">
            <v>1597</v>
          </cell>
        </row>
        <row r="188">
          <cell r="B188">
            <v>654</v>
          </cell>
          <cell r="C188">
            <v>413</v>
          </cell>
          <cell r="D188">
            <v>1581</v>
          </cell>
          <cell r="E188">
            <v>1909</v>
          </cell>
          <cell r="F188">
            <v>1965</v>
          </cell>
          <cell r="G188">
            <v>1250</v>
          </cell>
          <cell r="H188">
            <v>881</v>
          </cell>
          <cell r="I188">
            <v>1505</v>
          </cell>
          <cell r="J188">
            <v>1524</v>
          </cell>
          <cell r="K188">
            <v>1655</v>
          </cell>
          <cell r="L188">
            <v>718</v>
          </cell>
          <cell r="M188">
            <v>591</v>
          </cell>
        </row>
        <row r="189">
          <cell r="B189">
            <v>3631</v>
          </cell>
          <cell r="C189">
            <v>1859</v>
          </cell>
          <cell r="D189">
            <v>9817</v>
          </cell>
          <cell r="E189">
            <v>11133</v>
          </cell>
          <cell r="F189">
            <v>12056</v>
          </cell>
          <cell r="G189">
            <v>7255</v>
          </cell>
          <cell r="H189">
            <v>4973</v>
          </cell>
          <cell r="I189">
            <v>8950</v>
          </cell>
          <cell r="J189">
            <v>8594</v>
          </cell>
          <cell r="K189">
            <v>8963</v>
          </cell>
          <cell r="L189">
            <v>3686</v>
          </cell>
          <cell r="M189">
            <v>2906</v>
          </cell>
        </row>
        <row r="201">
          <cell r="B201">
            <v>202</v>
          </cell>
          <cell r="C201">
            <v>156</v>
          </cell>
          <cell r="D201">
            <v>199</v>
          </cell>
          <cell r="E201">
            <v>751</v>
          </cell>
          <cell r="F201">
            <v>775</v>
          </cell>
          <cell r="G201">
            <v>980</v>
          </cell>
          <cell r="H201">
            <v>239</v>
          </cell>
          <cell r="I201">
            <v>901</v>
          </cell>
          <cell r="J201">
            <v>591</v>
          </cell>
          <cell r="K201">
            <v>2990</v>
          </cell>
          <cell r="L201">
            <v>851</v>
          </cell>
          <cell r="M201">
            <v>71</v>
          </cell>
        </row>
        <row r="221">
          <cell r="B221">
            <v>349</v>
          </cell>
          <cell r="C221">
            <v>206</v>
          </cell>
          <cell r="D221">
            <v>567</v>
          </cell>
          <cell r="E221">
            <v>939</v>
          </cell>
          <cell r="F221">
            <v>1059</v>
          </cell>
          <cell r="G221">
            <v>679</v>
          </cell>
          <cell r="H221">
            <v>557</v>
          </cell>
          <cell r="I221">
            <v>910</v>
          </cell>
          <cell r="J221">
            <v>935</v>
          </cell>
          <cell r="K221">
            <v>970</v>
          </cell>
          <cell r="L221">
            <v>435</v>
          </cell>
          <cell r="M221">
            <v>386</v>
          </cell>
        </row>
        <row r="222">
          <cell r="B222">
            <v>2063</v>
          </cell>
          <cell r="C222">
            <v>1315</v>
          </cell>
          <cell r="D222">
            <v>3580</v>
          </cell>
          <cell r="E222">
            <v>6103</v>
          </cell>
          <cell r="F222">
            <v>6362</v>
          </cell>
          <cell r="G222">
            <v>4076</v>
          </cell>
          <cell r="H222">
            <v>3067</v>
          </cell>
          <cell r="I222">
            <v>5186</v>
          </cell>
          <cell r="J222">
            <v>5807</v>
          </cell>
          <cell r="K222">
            <v>5276</v>
          </cell>
          <cell r="L222">
            <v>2323</v>
          </cell>
          <cell r="M222">
            <v>2193</v>
          </cell>
        </row>
        <row r="236">
          <cell r="B236">
            <v>267</v>
          </cell>
          <cell r="C236">
            <v>182</v>
          </cell>
          <cell r="D236">
            <v>388</v>
          </cell>
          <cell r="E236">
            <v>668</v>
          </cell>
          <cell r="F236">
            <v>838</v>
          </cell>
          <cell r="G236">
            <v>565</v>
          </cell>
          <cell r="H236">
            <v>372</v>
          </cell>
          <cell r="I236">
            <v>606</v>
          </cell>
          <cell r="J236">
            <v>668</v>
          </cell>
          <cell r="K236">
            <v>693</v>
          </cell>
          <cell r="L236">
            <v>386</v>
          </cell>
          <cell r="M236">
            <v>328</v>
          </cell>
        </row>
        <row r="237">
          <cell r="B237">
            <v>1830</v>
          </cell>
          <cell r="C237">
            <v>1104</v>
          </cell>
          <cell r="D237">
            <v>2516</v>
          </cell>
          <cell r="E237">
            <v>4117</v>
          </cell>
          <cell r="F237">
            <v>5012</v>
          </cell>
          <cell r="G237">
            <v>3380</v>
          </cell>
          <cell r="H237">
            <v>2521</v>
          </cell>
          <cell r="I237">
            <v>3472</v>
          </cell>
          <cell r="J237">
            <v>3968</v>
          </cell>
          <cell r="K237">
            <v>3610</v>
          </cell>
          <cell r="L237">
            <v>2078</v>
          </cell>
          <cell r="M237">
            <v>1728</v>
          </cell>
        </row>
        <row r="251">
          <cell r="B251">
            <v>2300</v>
          </cell>
          <cell r="C251">
            <v>1898</v>
          </cell>
          <cell r="D251">
            <v>3798</v>
          </cell>
          <cell r="E251">
            <v>5708</v>
          </cell>
          <cell r="F251">
            <v>5424</v>
          </cell>
          <cell r="G251">
            <v>4258</v>
          </cell>
          <cell r="H251">
            <v>3099</v>
          </cell>
          <cell r="I251">
            <v>3663</v>
          </cell>
          <cell r="J251">
            <v>4633</v>
          </cell>
          <cell r="K251">
            <v>5798</v>
          </cell>
          <cell r="L251">
            <v>3265</v>
          </cell>
          <cell r="M251">
            <v>2704</v>
          </cell>
        </row>
        <row r="252">
          <cell r="B252">
            <v>1664</v>
          </cell>
          <cell r="C252">
            <v>1291</v>
          </cell>
          <cell r="D252">
            <v>3843</v>
          </cell>
          <cell r="E252">
            <v>3799</v>
          </cell>
          <cell r="F252">
            <v>3550</v>
          </cell>
          <cell r="G252">
            <v>2583</v>
          </cell>
          <cell r="H252">
            <v>3343</v>
          </cell>
          <cell r="I252">
            <v>3384</v>
          </cell>
          <cell r="J252">
            <v>3028</v>
          </cell>
          <cell r="K252">
            <v>3062</v>
          </cell>
          <cell r="L252">
            <v>2105</v>
          </cell>
          <cell r="M252">
            <v>1526</v>
          </cell>
        </row>
        <row r="275">
          <cell r="B275">
            <v>254</v>
          </cell>
          <cell r="C275">
            <v>158</v>
          </cell>
          <cell r="D275">
            <v>380</v>
          </cell>
          <cell r="E275">
            <v>627</v>
          </cell>
          <cell r="F275">
            <v>683</v>
          </cell>
          <cell r="G275">
            <v>488</v>
          </cell>
          <cell r="H275">
            <v>356</v>
          </cell>
          <cell r="I275">
            <v>599</v>
          </cell>
          <cell r="J275">
            <v>636</v>
          </cell>
          <cell r="K275">
            <v>633</v>
          </cell>
          <cell r="L275">
            <v>368</v>
          </cell>
          <cell r="M275">
            <v>339</v>
          </cell>
        </row>
        <row r="276">
          <cell r="B276">
            <v>1665</v>
          </cell>
          <cell r="C276">
            <v>1007</v>
          </cell>
          <cell r="D276">
            <v>2312</v>
          </cell>
          <cell r="E276">
            <v>3908</v>
          </cell>
          <cell r="F276">
            <v>4145</v>
          </cell>
          <cell r="G276">
            <v>3019</v>
          </cell>
          <cell r="H276">
            <v>2397</v>
          </cell>
          <cell r="I276">
            <v>3509</v>
          </cell>
          <cell r="J276">
            <v>3664</v>
          </cell>
          <cell r="K276">
            <v>3115</v>
          </cell>
          <cell r="L276">
            <v>1948</v>
          </cell>
          <cell r="M276">
            <v>1712</v>
          </cell>
        </row>
        <row r="284">
          <cell r="B284">
            <v>1107</v>
          </cell>
          <cell r="C284">
            <v>1103</v>
          </cell>
          <cell r="D284">
            <v>1241</v>
          </cell>
          <cell r="E284">
            <v>2042</v>
          </cell>
          <cell r="F284">
            <v>1915</v>
          </cell>
          <cell r="G284">
            <v>2146</v>
          </cell>
          <cell r="H284">
            <v>1435</v>
          </cell>
          <cell r="I284">
            <v>1298</v>
          </cell>
          <cell r="J284">
            <v>1493</v>
          </cell>
          <cell r="K284">
            <v>1492</v>
          </cell>
          <cell r="L284">
            <v>1402</v>
          </cell>
          <cell r="M284">
            <v>1077</v>
          </cell>
        </row>
        <row r="285">
          <cell r="B285">
            <v>2038</v>
          </cell>
          <cell r="C285">
            <v>2110</v>
          </cell>
          <cell r="D285">
            <v>2413</v>
          </cell>
          <cell r="E285">
            <v>1338</v>
          </cell>
          <cell r="F285">
            <v>1160</v>
          </cell>
          <cell r="G285">
            <v>1036</v>
          </cell>
          <cell r="H285">
            <v>2349</v>
          </cell>
          <cell r="I285">
            <v>2225</v>
          </cell>
          <cell r="J285">
            <v>2424</v>
          </cell>
          <cell r="K285">
            <v>2323</v>
          </cell>
          <cell r="L285">
            <v>2022</v>
          </cell>
          <cell r="M285">
            <v>2254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8">
          <cell r="J58">
            <v>214</v>
          </cell>
        </row>
        <row r="59">
          <cell r="J59">
            <v>1520</v>
          </cell>
        </row>
        <row r="145">
          <cell r="J145">
            <v>18124</v>
          </cell>
        </row>
        <row r="146">
          <cell r="J146">
            <v>93766</v>
          </cell>
        </row>
      </sheetData>
      <sheetData sheetId="17">
        <row r="58">
          <cell r="J58">
            <v>147</v>
          </cell>
        </row>
        <row r="59">
          <cell r="J59">
            <v>879</v>
          </cell>
        </row>
        <row r="145">
          <cell r="J145">
            <v>12509</v>
          </cell>
        </row>
        <row r="146">
          <cell r="J146">
            <v>56307</v>
          </cell>
        </row>
      </sheetData>
      <sheetData sheetId="18">
        <row r="58">
          <cell r="J58">
            <v>328</v>
          </cell>
        </row>
        <row r="59">
          <cell r="J59">
            <v>2026</v>
          </cell>
        </row>
        <row r="145">
          <cell r="J145">
            <v>36512</v>
          </cell>
        </row>
        <row r="146">
          <cell r="J146">
            <v>177751</v>
          </cell>
        </row>
      </sheetData>
      <sheetData sheetId="19">
        <row r="58">
          <cell r="J58">
            <v>551</v>
          </cell>
        </row>
        <row r="59">
          <cell r="J59">
            <v>3299</v>
          </cell>
        </row>
        <row r="145">
          <cell r="J145">
            <v>57721</v>
          </cell>
        </row>
        <row r="146">
          <cell r="J146">
            <v>273920</v>
          </cell>
        </row>
      </sheetData>
      <sheetData sheetId="20">
        <row r="58">
          <cell r="J58">
            <v>694</v>
          </cell>
        </row>
        <row r="59">
          <cell r="J59">
            <v>4029</v>
          </cell>
        </row>
        <row r="145">
          <cell r="J145">
            <v>60872</v>
          </cell>
        </row>
        <row r="146">
          <cell r="J146">
            <v>287057</v>
          </cell>
        </row>
      </sheetData>
      <sheetData sheetId="21">
        <row r="58">
          <cell r="J58">
            <v>466</v>
          </cell>
        </row>
        <row r="59">
          <cell r="J59">
            <v>2832</v>
          </cell>
        </row>
        <row r="145">
          <cell r="J145">
            <v>41770</v>
          </cell>
        </row>
        <row r="146">
          <cell r="J146">
            <v>190730</v>
          </cell>
        </row>
      </sheetData>
      <sheetData sheetId="22">
        <row r="58">
          <cell r="J58">
            <v>1216</v>
          </cell>
        </row>
        <row r="59">
          <cell r="J59">
            <v>1350</v>
          </cell>
        </row>
        <row r="145">
          <cell r="J145">
            <v>28231</v>
          </cell>
        </row>
        <row r="146">
          <cell r="J146">
            <v>138826</v>
          </cell>
        </row>
      </sheetData>
      <sheetData sheetId="23">
        <row r="58">
          <cell r="J58">
            <v>543</v>
          </cell>
        </row>
        <row r="59">
          <cell r="J59">
            <v>3059</v>
          </cell>
        </row>
        <row r="145">
          <cell r="J145">
            <v>53937</v>
          </cell>
        </row>
        <row r="146">
          <cell r="J146">
            <v>215374</v>
          </cell>
        </row>
      </sheetData>
      <sheetData sheetId="24">
        <row r="58">
          <cell r="J58">
            <v>599</v>
          </cell>
        </row>
        <row r="59">
          <cell r="J59">
            <v>3395</v>
          </cell>
        </row>
        <row r="145">
          <cell r="J145">
            <v>52361</v>
          </cell>
        </row>
        <row r="146">
          <cell r="J146">
            <v>242028</v>
          </cell>
        </row>
      </sheetData>
      <sheetData sheetId="25">
        <row r="58">
          <cell r="J58">
            <v>609</v>
          </cell>
        </row>
        <row r="59">
          <cell r="J59">
            <v>3047</v>
          </cell>
        </row>
        <row r="145">
          <cell r="J145">
            <v>57605</v>
          </cell>
        </row>
        <row r="146">
          <cell r="J146">
            <v>237116</v>
          </cell>
        </row>
      </sheetData>
      <sheetData sheetId="26">
        <row r="58">
          <cell r="J58">
            <v>350</v>
          </cell>
        </row>
        <row r="59">
          <cell r="J59">
            <v>1828</v>
          </cell>
        </row>
        <row r="145">
          <cell r="J145">
            <v>28547</v>
          </cell>
        </row>
        <row r="146">
          <cell r="J146">
            <v>119424</v>
          </cell>
        </row>
      </sheetData>
      <sheetData sheetId="27">
        <row r="58">
          <cell r="J58">
            <v>304</v>
          </cell>
        </row>
        <row r="59">
          <cell r="J59">
            <v>1505</v>
          </cell>
        </row>
        <row r="145">
          <cell r="J145">
            <v>22554</v>
          </cell>
        </row>
        <row r="146">
          <cell r="J146">
            <v>93970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B19">
            <v>29</v>
          </cell>
          <cell r="C19">
            <v>44</v>
          </cell>
          <cell r="D19">
            <v>42</v>
          </cell>
          <cell r="E19">
            <v>143</v>
          </cell>
          <cell r="F19">
            <v>206</v>
          </cell>
          <cell r="G19">
            <v>98</v>
          </cell>
          <cell r="H19">
            <v>32</v>
          </cell>
          <cell r="I19">
            <v>99</v>
          </cell>
          <cell r="J19">
            <v>127</v>
          </cell>
          <cell r="K19">
            <v>122</v>
          </cell>
          <cell r="L19">
            <v>49</v>
          </cell>
          <cell r="M19">
            <v>24</v>
          </cell>
        </row>
        <row r="20">
          <cell r="B20">
            <v>41</v>
          </cell>
          <cell r="C20">
            <v>49</v>
          </cell>
          <cell r="D20">
            <v>51</v>
          </cell>
          <cell r="E20">
            <v>176</v>
          </cell>
          <cell r="F20">
            <v>364</v>
          </cell>
          <cell r="G20">
            <v>112</v>
          </cell>
          <cell r="H20">
            <v>30</v>
          </cell>
          <cell r="I20">
            <v>110</v>
          </cell>
          <cell r="J20">
            <v>164</v>
          </cell>
          <cell r="K20">
            <v>112</v>
          </cell>
          <cell r="L20">
            <v>47</v>
          </cell>
          <cell r="M20">
            <v>11</v>
          </cell>
        </row>
      </sheetData>
      <sheetData sheetId="45">
        <row r="11">
          <cell r="B11">
            <v>13</v>
          </cell>
          <cell r="C11">
            <v>14</v>
          </cell>
          <cell r="D11">
            <v>28</v>
          </cell>
          <cell r="E11">
            <v>57</v>
          </cell>
          <cell r="F11">
            <v>96</v>
          </cell>
          <cell r="G11">
            <v>88</v>
          </cell>
          <cell r="H11">
            <v>9</v>
          </cell>
          <cell r="I11">
            <v>112</v>
          </cell>
          <cell r="J11">
            <v>112</v>
          </cell>
          <cell r="K11">
            <v>80</v>
          </cell>
          <cell r="L11">
            <v>20</v>
          </cell>
          <cell r="M11">
            <v>3</v>
          </cell>
        </row>
        <row r="12">
          <cell r="B12">
            <v>9</v>
          </cell>
          <cell r="C12">
            <v>5</v>
          </cell>
          <cell r="D12">
            <v>22</v>
          </cell>
          <cell r="E12">
            <v>67</v>
          </cell>
          <cell r="F12">
            <v>107</v>
          </cell>
          <cell r="G12">
            <v>80</v>
          </cell>
          <cell r="H12">
            <v>11</v>
          </cell>
          <cell r="I12">
            <v>81</v>
          </cell>
          <cell r="J12">
            <v>104</v>
          </cell>
          <cell r="K12">
            <v>60</v>
          </cell>
          <cell r="L12">
            <v>12</v>
          </cell>
          <cell r="M12">
            <v>6</v>
          </cell>
        </row>
        <row r="14">
          <cell r="B14">
            <v>0</v>
          </cell>
          <cell r="C14">
            <v>0</v>
          </cell>
          <cell r="D14">
            <v>0</v>
          </cell>
          <cell r="E14">
            <v>0</v>
          </cell>
          <cell r="F14">
            <v>0</v>
          </cell>
          <cell r="G14">
            <v>0</v>
          </cell>
          <cell r="H14">
            <v>0</v>
          </cell>
          <cell r="I14">
            <v>0</v>
          </cell>
          <cell r="J14">
            <v>0</v>
          </cell>
          <cell r="K14">
            <v>0</v>
          </cell>
          <cell r="L14">
            <v>0</v>
          </cell>
          <cell r="M14">
            <v>0</v>
          </cell>
        </row>
        <row r="15">
          <cell r="B15">
            <v>0</v>
          </cell>
          <cell r="C15">
            <v>0</v>
          </cell>
          <cell r="D15">
            <v>0</v>
          </cell>
          <cell r="E15">
            <v>0</v>
          </cell>
          <cell r="G15">
            <v>0</v>
          </cell>
          <cell r="H15">
            <v>0</v>
          </cell>
          <cell r="I15">
            <v>0</v>
          </cell>
          <cell r="J15">
            <v>0</v>
          </cell>
          <cell r="K15">
            <v>0</v>
          </cell>
          <cell r="L15">
            <v>0</v>
          </cell>
          <cell r="M15">
            <v>0</v>
          </cell>
        </row>
      </sheetData>
      <sheetData sheetId="46"/>
      <sheetData sheetId="47">
        <row r="7">
          <cell r="B7">
            <v>3662</v>
          </cell>
        </row>
      </sheetData>
      <sheetData sheetId="48">
        <row r="6">
          <cell r="O6">
            <v>1746316</v>
          </cell>
        </row>
      </sheetData>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mReport"/>
      <sheetName val="UMS+SW"/>
      <sheetName val="EBJul"/>
      <sheetName val="EBAug"/>
      <sheetName val="EBSep"/>
      <sheetName val="EBOct"/>
      <sheetName val="EBNov"/>
      <sheetName val="EBDec"/>
      <sheetName val="EBJan"/>
      <sheetName val="EBFeb"/>
      <sheetName val="EBMar"/>
      <sheetName val="EBApr"/>
      <sheetName val="EBMay"/>
      <sheetName val="EBJun"/>
      <sheetName val="EBYTD"/>
      <sheetName val="ProQuest"/>
      <sheetName val="EB"/>
      <sheetName val="G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mReport"/>
      <sheetName val="Table of Contents"/>
      <sheetName val="MWebJul"/>
      <sheetName val="MWebAug"/>
      <sheetName val="MWebSep"/>
      <sheetName val="MWebOct"/>
      <sheetName val="MWebNov"/>
      <sheetName val="MWebDec"/>
      <sheetName val="MWebJan"/>
      <sheetName val="MWebFeb"/>
      <sheetName val="MWebMar"/>
      <sheetName val="MWebApr"/>
      <sheetName val="MWebMay"/>
      <sheetName val="MWebJun"/>
      <sheetName val="MWebTotal"/>
      <sheetName val="UMA"/>
      <sheetName val="EBJul"/>
      <sheetName val="EBAug"/>
      <sheetName val="EBSep"/>
      <sheetName val="EBOct"/>
      <sheetName val="EBNov"/>
      <sheetName val="EBDec"/>
      <sheetName val="EBJan"/>
      <sheetName val="EBFeb"/>
      <sheetName val="EBMar"/>
      <sheetName val="EBApr"/>
      <sheetName val="EBMay"/>
      <sheetName val="EBJun"/>
      <sheetName val="EBYTD"/>
      <sheetName val="OCLC"/>
      <sheetName val="OCLCYTD"/>
      <sheetName val="Proquest"/>
      <sheetName val="OED"/>
      <sheetName val="Gale"/>
      <sheetName val="EB"/>
      <sheetName val="DigitalCollections"/>
      <sheetName val="WOM"/>
      <sheetName val="MMB"/>
      <sheetName val="Credo"/>
      <sheetName val="Ebrary"/>
      <sheetName val="SRMO"/>
      <sheetName val="Ancestry"/>
      <sheetName val="Films On Demand"/>
      <sheetName val="Ursus"/>
    </sheetNames>
    <sheetDataSet>
      <sheetData sheetId="0">
        <row r="77">
          <cell r="M77">
            <v>0</v>
          </cell>
        </row>
        <row r="78">
          <cell r="M7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I198"/>
  <sheetViews>
    <sheetView tabSelected="1" topLeftCell="A40" zoomScale="85" zoomScaleNormal="85" zoomScaleSheetLayoutView="85" workbookViewId="0">
      <pane xSplit="1" topLeftCell="G1" activePane="topRight" state="frozen"/>
      <selection pane="topRight" activeCell="M49" sqref="M49"/>
    </sheetView>
  </sheetViews>
  <sheetFormatPr defaultRowHeight="13.2"/>
  <cols>
    <col min="1" max="1" width="47" customWidth="1"/>
    <col min="2" max="2" width="12.44140625" customWidth="1"/>
    <col min="3" max="3" width="10.5546875" customWidth="1"/>
    <col min="4" max="10" width="9.6640625" customWidth="1"/>
    <col min="11" max="11" width="9.88671875" customWidth="1"/>
    <col min="12" max="13" width="9.6640625" customWidth="1"/>
    <col min="14" max="14" width="10.5546875" bestFit="1" customWidth="1"/>
    <col min="15" max="15" width="12.5546875" customWidth="1"/>
    <col min="16" max="16" width="13.44140625" customWidth="1"/>
  </cols>
  <sheetData>
    <row r="1" spans="1:16" ht="17.399999999999999">
      <c r="A1" s="231" t="s">
        <v>164</v>
      </c>
      <c r="B1" s="1"/>
      <c r="C1" s="1"/>
      <c r="D1" s="1"/>
      <c r="E1" s="1"/>
      <c r="F1" s="1"/>
      <c r="G1" s="1"/>
      <c r="H1" s="1"/>
      <c r="I1" s="1"/>
      <c r="J1" s="1"/>
      <c r="L1" s="1"/>
      <c r="M1" s="1"/>
      <c r="P1" s="31"/>
    </row>
    <row r="2" spans="1:16" ht="13.8" thickBot="1">
      <c r="A2" s="39"/>
      <c r="B2" s="34"/>
      <c r="C2" s="34"/>
      <c r="D2" s="34"/>
      <c r="E2" s="34"/>
      <c r="F2" s="34"/>
      <c r="G2" s="34"/>
      <c r="H2" s="34"/>
      <c r="I2" s="34"/>
      <c r="J2" s="34"/>
      <c r="K2" s="34"/>
      <c r="L2" s="34"/>
      <c r="M2" s="34"/>
      <c r="N2" s="34"/>
      <c r="P2" s="131"/>
    </row>
    <row r="3" spans="1:16" ht="14.4" thickTop="1" thickBot="1">
      <c r="A3" s="132"/>
      <c r="B3" s="133" t="s">
        <v>40</v>
      </c>
      <c r="C3" s="134" t="s">
        <v>26</v>
      </c>
      <c r="D3" s="134" t="s">
        <v>44</v>
      </c>
      <c r="E3" s="134" t="s">
        <v>28</v>
      </c>
      <c r="F3" s="134" t="s">
        <v>29</v>
      </c>
      <c r="G3" s="134" t="s">
        <v>30</v>
      </c>
      <c r="H3" s="134" t="s">
        <v>31</v>
      </c>
      <c r="I3" s="134" t="s">
        <v>32</v>
      </c>
      <c r="J3" s="134" t="s">
        <v>41</v>
      </c>
      <c r="K3" s="134" t="s">
        <v>42</v>
      </c>
      <c r="L3" s="134" t="s">
        <v>35</v>
      </c>
      <c r="M3" s="134" t="s">
        <v>43</v>
      </c>
      <c r="N3" s="158" t="s">
        <v>188</v>
      </c>
      <c r="O3" s="159" t="s">
        <v>189</v>
      </c>
      <c r="P3" s="135" t="s">
        <v>165</v>
      </c>
    </row>
    <row r="4" spans="1:16">
      <c r="A4" s="136" t="s">
        <v>45</v>
      </c>
      <c r="B4" s="60"/>
      <c r="C4" s="60"/>
      <c r="D4" s="60"/>
      <c r="E4" s="60"/>
      <c r="F4" s="60"/>
      <c r="G4" s="60"/>
      <c r="H4" s="60"/>
      <c r="I4" s="60"/>
      <c r="J4" s="60"/>
      <c r="K4" s="60"/>
      <c r="L4" s="60"/>
      <c r="M4" s="60"/>
      <c r="N4" s="60"/>
      <c r="O4" s="61"/>
      <c r="P4" s="137"/>
    </row>
    <row r="5" spans="1:16" s="37" customFormat="1">
      <c r="A5" s="114" t="s">
        <v>126</v>
      </c>
      <c r="B5" s="62"/>
      <c r="C5" s="62"/>
      <c r="D5" s="62"/>
      <c r="E5" s="62"/>
      <c r="F5" s="62"/>
      <c r="G5" s="62"/>
      <c r="H5" s="62"/>
      <c r="I5" s="62"/>
      <c r="J5" s="62"/>
      <c r="K5" s="62"/>
      <c r="L5" s="62"/>
      <c r="M5" s="63"/>
      <c r="N5" s="59"/>
      <c r="O5" s="64"/>
      <c r="P5" s="160"/>
    </row>
    <row r="6" spans="1:16" s="37" customFormat="1">
      <c r="A6" s="141" t="s">
        <v>4</v>
      </c>
      <c r="B6" s="32">
        <v>117</v>
      </c>
      <c r="C6" s="32">
        <v>198</v>
      </c>
      <c r="D6" s="32">
        <v>784</v>
      </c>
      <c r="E6" s="32">
        <v>742</v>
      </c>
      <c r="F6" s="32">
        <v>479</v>
      </c>
      <c r="G6" s="32">
        <v>339</v>
      </c>
      <c r="H6" s="32">
        <v>520</v>
      </c>
      <c r="I6" s="32">
        <v>757</v>
      </c>
      <c r="J6" s="32">
        <v>2020</v>
      </c>
      <c r="K6" s="32">
        <v>1359</v>
      </c>
      <c r="L6" s="32">
        <v>449</v>
      </c>
      <c r="M6" s="32">
        <v>172</v>
      </c>
      <c r="N6" s="98">
        <f>SUM([1]CumReport!B6:M6)</f>
        <v>8545</v>
      </c>
      <c r="O6" s="32">
        <f>SUM(B6:M6)</f>
        <v>7936</v>
      </c>
      <c r="P6" s="152">
        <f>(O6-N6)/N6</f>
        <v>-7.1269748390871857E-2</v>
      </c>
    </row>
    <row r="7" spans="1:16" s="37" customFormat="1">
      <c r="A7" s="148" t="s">
        <v>5</v>
      </c>
      <c r="B7" s="86">
        <v>117</v>
      </c>
      <c r="C7" s="86">
        <v>253</v>
      </c>
      <c r="D7" s="86">
        <v>916</v>
      </c>
      <c r="E7" s="86">
        <v>747</v>
      </c>
      <c r="F7" s="86">
        <v>537</v>
      </c>
      <c r="G7" s="86">
        <v>423</v>
      </c>
      <c r="H7" s="86">
        <v>359</v>
      </c>
      <c r="I7" s="86">
        <v>716</v>
      </c>
      <c r="J7" s="86">
        <v>746</v>
      </c>
      <c r="K7" s="86">
        <v>339</v>
      </c>
      <c r="L7" s="86">
        <v>244</v>
      </c>
      <c r="M7" s="86">
        <v>102</v>
      </c>
      <c r="N7" s="98">
        <f>SUM([1]CumReport!B7:M7)</f>
        <v>13775</v>
      </c>
      <c r="O7" s="86">
        <f>SUM(B7:M7)</f>
        <v>5499</v>
      </c>
      <c r="P7" s="152">
        <f>(O7-N7)/N7</f>
        <v>-0.60079854809437383</v>
      </c>
    </row>
    <row r="8" spans="1:16" s="40" customFormat="1">
      <c r="A8" s="215" t="s">
        <v>183</v>
      </c>
      <c r="B8" s="65"/>
      <c r="C8" s="65"/>
      <c r="D8" s="65"/>
      <c r="E8" s="65"/>
      <c r="F8" s="65"/>
      <c r="G8" s="65"/>
      <c r="H8" s="65"/>
      <c r="I8" s="65"/>
      <c r="J8" s="65"/>
      <c r="K8" s="65"/>
      <c r="L8" s="65"/>
      <c r="M8" s="65"/>
      <c r="N8" s="193"/>
      <c r="O8" s="65"/>
      <c r="P8" s="65"/>
    </row>
    <row r="9" spans="1:16" s="40" customFormat="1">
      <c r="A9" s="141" t="s">
        <v>4</v>
      </c>
      <c r="B9" s="32">
        <f>EBJul!F13</f>
        <v>180</v>
      </c>
      <c r="C9" s="32">
        <f>EBAug!F13</f>
        <v>175</v>
      </c>
      <c r="D9" s="32">
        <f>EBSep!F13</f>
        <v>528</v>
      </c>
      <c r="E9" s="32">
        <f>EBOct!F13</f>
        <v>494</v>
      </c>
      <c r="F9" s="32">
        <f>EBNov!F13</f>
        <v>494</v>
      </c>
      <c r="G9" s="32">
        <f>EBDec!F13</f>
        <v>494</v>
      </c>
      <c r="H9" s="32">
        <f>EBJan!F13</f>
        <v>580</v>
      </c>
      <c r="I9" s="32">
        <f>EBFeb!F13</f>
        <v>550</v>
      </c>
      <c r="J9" s="32">
        <f>EBMar!F13</f>
        <v>839</v>
      </c>
      <c r="K9" s="32">
        <f>EBApr!F13</f>
        <v>771</v>
      </c>
      <c r="L9" s="32">
        <f>EBMay!F13</f>
        <v>344</v>
      </c>
      <c r="M9" s="32">
        <f>EBJun!F13</f>
        <v>344</v>
      </c>
      <c r="N9" s="98" t="s">
        <v>163</v>
      </c>
      <c r="O9" s="32">
        <f>SUM(B9:M9)</f>
        <v>5793</v>
      </c>
      <c r="P9" s="152" t="s">
        <v>163</v>
      </c>
    </row>
    <row r="10" spans="1:16" s="40" customFormat="1">
      <c r="A10" s="148" t="s">
        <v>5</v>
      </c>
      <c r="B10" s="32">
        <f>EBJul!F14</f>
        <v>485</v>
      </c>
      <c r="C10" s="32">
        <f>EBAug!F14</f>
        <v>466</v>
      </c>
      <c r="D10" s="32">
        <f>EBSep!F14</f>
        <v>2007</v>
      </c>
      <c r="E10" s="32">
        <f>EBOct!F14</f>
        <v>1631</v>
      </c>
      <c r="F10" s="32">
        <f>EBNov!F14</f>
        <v>1631</v>
      </c>
      <c r="G10" s="32">
        <f>EBDec!F14</f>
        <v>1631</v>
      </c>
      <c r="H10" s="32">
        <f>EBJan!F14</f>
        <v>1930</v>
      </c>
      <c r="I10" s="32">
        <f>EBFeb!F14</f>
        <v>1591</v>
      </c>
      <c r="J10" s="32">
        <f>EBMar!F14</f>
        <v>2685</v>
      </c>
      <c r="K10" s="32">
        <f>EBApr!F14</f>
        <v>2254</v>
      </c>
      <c r="L10" s="32">
        <f>EBMay!F14</f>
        <v>602</v>
      </c>
      <c r="M10" s="32">
        <f>EBJun!F14</f>
        <v>602</v>
      </c>
      <c r="N10" s="98" t="s">
        <v>163</v>
      </c>
      <c r="O10" s="32">
        <f>SUM(B10:M10)</f>
        <v>17515</v>
      </c>
      <c r="P10" s="152" t="s">
        <v>163</v>
      </c>
    </row>
    <row r="11" spans="1:16" s="40" customFormat="1">
      <c r="A11" s="215" t="s">
        <v>193</v>
      </c>
      <c r="B11" s="65"/>
      <c r="C11" s="65"/>
      <c r="D11" s="65"/>
      <c r="E11" s="65"/>
      <c r="F11" s="65"/>
      <c r="G11" s="65"/>
      <c r="H11" s="65"/>
      <c r="I11" s="65"/>
      <c r="J11" s="65"/>
      <c r="K11" s="65"/>
      <c r="L11" s="65"/>
      <c r="M11" s="65"/>
      <c r="N11" s="193"/>
      <c r="O11" s="65"/>
      <c r="P11" s="65"/>
    </row>
    <row r="12" spans="1:16" s="40" customFormat="1">
      <c r="A12" s="141" t="s">
        <v>4</v>
      </c>
      <c r="B12" s="32">
        <v>1401</v>
      </c>
      <c r="C12" s="32">
        <v>1567</v>
      </c>
      <c r="D12" s="32">
        <v>1703</v>
      </c>
      <c r="E12" s="32">
        <v>1604</v>
      </c>
      <c r="F12" s="32">
        <v>1398</v>
      </c>
      <c r="G12" s="32">
        <v>1077</v>
      </c>
      <c r="H12" s="32">
        <v>1370</v>
      </c>
      <c r="I12" s="32">
        <v>1725</v>
      </c>
      <c r="J12" s="32">
        <v>1880</v>
      </c>
      <c r="K12" s="32">
        <v>1970</v>
      </c>
      <c r="L12" s="32">
        <v>1632</v>
      </c>
      <c r="M12" s="32">
        <v>1557</v>
      </c>
      <c r="N12" s="98">
        <v>16483</v>
      </c>
      <c r="O12" s="32">
        <f>SUM(B12:N12)</f>
        <v>35367</v>
      </c>
      <c r="P12" s="152">
        <f t="shared" ref="P12:P13" si="0">(O12-N12)/N12</f>
        <v>1.1456652308438997</v>
      </c>
    </row>
    <row r="13" spans="1:16" s="40" customFormat="1">
      <c r="A13" s="148" t="s">
        <v>5</v>
      </c>
      <c r="B13" s="32">
        <v>71118</v>
      </c>
      <c r="C13" s="32">
        <v>79627</v>
      </c>
      <c r="D13" s="32">
        <v>82504</v>
      </c>
      <c r="E13" s="32">
        <v>77377</v>
      </c>
      <c r="F13" s="32">
        <v>60942</v>
      </c>
      <c r="G13" s="32">
        <v>50988</v>
      </c>
      <c r="H13" s="32">
        <v>55782</v>
      </c>
      <c r="I13" s="32">
        <v>65349</v>
      </c>
      <c r="J13" s="32">
        <v>83428</v>
      </c>
      <c r="K13" s="32">
        <v>78873</v>
      </c>
      <c r="L13" s="32">
        <v>70169</v>
      </c>
      <c r="M13" s="32">
        <v>74317</v>
      </c>
      <c r="N13" s="98">
        <v>774041</v>
      </c>
      <c r="O13" s="32">
        <f>SUM(B13:M13)</f>
        <v>850474</v>
      </c>
      <c r="P13" s="152">
        <f t="shared" si="0"/>
        <v>9.874541529453866E-2</v>
      </c>
    </row>
    <row r="14" spans="1:16" s="37" customFormat="1">
      <c r="A14" s="114" t="s">
        <v>86</v>
      </c>
      <c r="B14" s="62"/>
      <c r="C14" s="62"/>
      <c r="D14" s="62"/>
      <c r="E14" s="62"/>
      <c r="F14" s="62"/>
      <c r="G14" s="62"/>
      <c r="H14" s="62"/>
      <c r="I14" s="62"/>
      <c r="J14" s="62"/>
      <c r="K14" s="62"/>
      <c r="L14" s="62"/>
      <c r="M14" s="63"/>
      <c r="N14" s="193"/>
      <c r="O14" s="64"/>
      <c r="P14" s="160"/>
    </row>
    <row r="15" spans="1:16" s="37" customFormat="1">
      <c r="A15" s="141" t="s">
        <v>4</v>
      </c>
      <c r="B15" s="32">
        <f>EB!B5</f>
        <v>52</v>
      </c>
      <c r="C15" s="32">
        <f>EB!C5</f>
        <v>80</v>
      </c>
      <c r="D15" s="32">
        <f>EB!D5</f>
        <v>1410</v>
      </c>
      <c r="E15" s="32">
        <f>EB!E5</f>
        <v>600</v>
      </c>
      <c r="F15" s="32">
        <f>EB!F5</f>
        <v>1220</v>
      </c>
      <c r="G15" s="32">
        <f>EB!G5</f>
        <v>480</v>
      </c>
      <c r="H15" s="32">
        <f>EB!H5</f>
        <v>369</v>
      </c>
      <c r="I15" s="32">
        <f>EB!I5</f>
        <v>352</v>
      </c>
      <c r="J15" s="32">
        <f>EB!J5</f>
        <v>859</v>
      </c>
      <c r="K15" s="32">
        <f>EB!K5</f>
        <v>514</v>
      </c>
      <c r="L15" s="32">
        <f>EB!L5</f>
        <v>720</v>
      </c>
      <c r="M15" s="32">
        <f>EB!M5</f>
        <v>341</v>
      </c>
      <c r="N15" s="98">
        <f>SUM([1]CumReport!B9:M9)</f>
        <v>5377</v>
      </c>
      <c r="O15" s="32">
        <f>SUM(B15:M15)</f>
        <v>6997</v>
      </c>
      <c r="P15" s="152">
        <f>(O15-N15)/N15</f>
        <v>0.3012832434442998</v>
      </c>
    </row>
    <row r="16" spans="1:16" s="37" customFormat="1">
      <c r="A16" s="141" t="s">
        <v>5</v>
      </c>
      <c r="B16" s="32">
        <f>EB!B6</f>
        <v>70</v>
      </c>
      <c r="C16" s="32">
        <f>EB!C6</f>
        <v>75</v>
      </c>
      <c r="D16" s="32">
        <f>EB!D6</f>
        <v>1180</v>
      </c>
      <c r="E16" s="32">
        <f>EB!E6</f>
        <v>486</v>
      </c>
      <c r="F16" s="32">
        <f>EB!F6</f>
        <v>1009</v>
      </c>
      <c r="G16" s="32">
        <f>EB!G6</f>
        <v>398</v>
      </c>
      <c r="H16" s="32">
        <f>EB!H6</f>
        <v>264</v>
      </c>
      <c r="I16" s="32">
        <f>EB!I6</f>
        <v>335</v>
      </c>
      <c r="J16" s="32">
        <f>EB!J6</f>
        <v>839</v>
      </c>
      <c r="K16" s="32">
        <f>EB!K6</f>
        <v>460</v>
      </c>
      <c r="L16" s="32">
        <f>EB!L6</f>
        <v>561</v>
      </c>
      <c r="M16" s="32">
        <f>EB!M6</f>
        <v>352</v>
      </c>
      <c r="N16" s="98">
        <f>SUM([1]CumReport!B10:M10)</f>
        <v>5407</v>
      </c>
      <c r="O16" s="32">
        <f>SUM(B16:M16)</f>
        <v>6029</v>
      </c>
      <c r="P16" s="152">
        <f>(O16-N16)/N16</f>
        <v>0.1150360643610135</v>
      </c>
    </row>
    <row r="17" spans="1:16" s="37" customFormat="1">
      <c r="A17" s="114" t="s">
        <v>93</v>
      </c>
      <c r="B17" s="62"/>
      <c r="C17" s="62"/>
      <c r="D17" s="62"/>
      <c r="E17" s="62"/>
      <c r="F17" s="62"/>
      <c r="G17" s="62"/>
      <c r="H17" s="62"/>
      <c r="I17" s="62"/>
      <c r="J17" s="62"/>
      <c r="K17" s="62"/>
      <c r="L17" s="62"/>
      <c r="M17" s="63"/>
      <c r="N17" s="193"/>
      <c r="O17" s="64"/>
      <c r="P17" s="160"/>
    </row>
    <row r="18" spans="1:16" s="37" customFormat="1">
      <c r="A18" s="141" t="s">
        <v>4</v>
      </c>
      <c r="B18" s="32">
        <f>ProQuest!B11</f>
        <v>68</v>
      </c>
      <c r="C18" s="32">
        <f>ProQuest!C11</f>
        <v>61</v>
      </c>
      <c r="D18" s="32">
        <f>ProQuest!D11</f>
        <v>148</v>
      </c>
      <c r="E18" s="32">
        <f>ProQuest!E11</f>
        <v>266</v>
      </c>
      <c r="F18" s="32">
        <f>ProQuest!F11</f>
        <v>229</v>
      </c>
      <c r="G18" s="32">
        <f>ProQuest!G11</f>
        <v>137</v>
      </c>
      <c r="H18" s="32">
        <f>ProQuest!H11</f>
        <v>219</v>
      </c>
      <c r="I18" s="32">
        <f>ProQuest!I11</f>
        <v>308</v>
      </c>
      <c r="J18" s="32">
        <f>ProQuest!J11</f>
        <v>328</v>
      </c>
      <c r="K18" s="32">
        <f>ProQuest!K11</f>
        <v>669</v>
      </c>
      <c r="L18" s="32">
        <f>ProQuest!L11</f>
        <v>480</v>
      </c>
      <c r="M18" s="32">
        <f>ProQuest!M11</f>
        <v>208</v>
      </c>
      <c r="N18" s="98">
        <f>SUM([1]CumReport!B12:M12)</f>
        <v>3235</v>
      </c>
      <c r="O18" s="32">
        <f>SUM(B18:M18)</f>
        <v>3121</v>
      </c>
      <c r="P18" s="152">
        <f>(O18-N18)/N18</f>
        <v>-3.5239567233384853E-2</v>
      </c>
    </row>
    <row r="19" spans="1:16" s="37" customFormat="1">
      <c r="A19" s="141" t="s">
        <v>5</v>
      </c>
      <c r="B19" s="32">
        <f>ProQuest!B12</f>
        <v>182</v>
      </c>
      <c r="C19" s="32">
        <f>ProQuest!C12</f>
        <v>122</v>
      </c>
      <c r="D19" s="32">
        <f>ProQuest!D12</f>
        <v>375</v>
      </c>
      <c r="E19" s="32">
        <f>ProQuest!E12</f>
        <v>618</v>
      </c>
      <c r="F19" s="32">
        <f>ProQuest!F12</f>
        <v>532</v>
      </c>
      <c r="G19" s="32">
        <f>ProQuest!G12</f>
        <v>291</v>
      </c>
      <c r="H19" s="32">
        <f>ProQuest!H12</f>
        <v>553</v>
      </c>
      <c r="I19" s="32">
        <f>ProQuest!I12</f>
        <v>831</v>
      </c>
      <c r="J19" s="32">
        <f>ProQuest!J12</f>
        <v>905</v>
      </c>
      <c r="K19" s="32">
        <f>ProQuest!K12</f>
        <v>781</v>
      </c>
      <c r="L19" s="32">
        <f>ProQuest!L12</f>
        <v>480</v>
      </c>
      <c r="M19" s="32">
        <f>ProQuest!M12</f>
        <v>227</v>
      </c>
      <c r="N19" s="98">
        <f>SUM([1]CumReport!B13:M13)</f>
        <v>8021</v>
      </c>
      <c r="O19" s="32">
        <f>SUM(B19:M19)</f>
        <v>5897</v>
      </c>
      <c r="P19" s="152">
        <f>(O19-N19)/N19</f>
        <v>-0.26480488717117567</v>
      </c>
    </row>
    <row r="20" spans="1:16" s="37" customFormat="1">
      <c r="A20" s="114" t="s">
        <v>190</v>
      </c>
      <c r="B20" s="62"/>
      <c r="C20" s="62"/>
      <c r="D20" s="62"/>
      <c r="E20" s="62"/>
      <c r="F20" s="62"/>
      <c r="G20" s="62"/>
      <c r="H20" s="62"/>
      <c r="I20" s="62"/>
      <c r="J20" s="62"/>
      <c r="K20" s="62"/>
      <c r="L20" s="62"/>
      <c r="M20" s="62"/>
      <c r="N20" s="193"/>
      <c r="O20" s="62"/>
      <c r="P20" s="161"/>
    </row>
    <row r="21" spans="1:16" s="37" customFormat="1">
      <c r="A21" s="141" t="s">
        <v>4</v>
      </c>
      <c r="B21" s="32">
        <f>Gale!B20</f>
        <v>428</v>
      </c>
      <c r="C21" s="32">
        <f>Gale!C20</f>
        <v>72</v>
      </c>
      <c r="D21" s="32">
        <f>Gale!D20</f>
        <v>401</v>
      </c>
      <c r="E21" s="32">
        <f>Gale!E20</f>
        <v>612</v>
      </c>
      <c r="F21" s="32">
        <f>Gale!F20</f>
        <v>530</v>
      </c>
      <c r="G21" s="32">
        <f>Gale!G20</f>
        <v>305</v>
      </c>
      <c r="H21" s="32">
        <f>Gale!H20</f>
        <v>279</v>
      </c>
      <c r="I21" s="32">
        <f>Gale!I20</f>
        <v>690</v>
      </c>
      <c r="J21" s="32">
        <f>Gale!J20</f>
        <v>728</v>
      </c>
      <c r="K21" s="32">
        <f>Gale!K20</f>
        <v>478</v>
      </c>
      <c r="L21" s="32">
        <f>Gale!L20</f>
        <v>404</v>
      </c>
      <c r="M21" s="32">
        <f>Gale!M20</f>
        <v>143</v>
      </c>
      <c r="N21" s="98">
        <f>SUM([1]CumReport!B15:M15)</f>
        <v>11421</v>
      </c>
      <c r="O21" s="32">
        <f>SUM(B21:M21)</f>
        <v>5070</v>
      </c>
      <c r="P21" s="152">
        <f>(O21-N21)/N21</f>
        <v>-0.55608090359863405</v>
      </c>
    </row>
    <row r="22" spans="1:16" s="37" customFormat="1">
      <c r="A22" s="141" t="s">
        <v>5</v>
      </c>
      <c r="B22" s="32">
        <f>Gale!B21</f>
        <v>870</v>
      </c>
      <c r="C22" s="32">
        <f>Gale!C21</f>
        <v>452</v>
      </c>
      <c r="D22" s="32">
        <f>Gale!D21</f>
        <v>1369</v>
      </c>
      <c r="E22" s="32">
        <f>Gale!E21</f>
        <v>2161</v>
      </c>
      <c r="F22" s="32">
        <f>Gale!F21</f>
        <v>1780</v>
      </c>
      <c r="G22" s="32">
        <f>Gale!G21</f>
        <v>1195</v>
      </c>
      <c r="H22" s="32">
        <f>Gale!H21</f>
        <v>1321</v>
      </c>
      <c r="I22" s="32">
        <f>Gale!I21</f>
        <v>2521</v>
      </c>
      <c r="J22" s="32">
        <f>Gale!J21</f>
        <v>2177</v>
      </c>
      <c r="K22" s="32">
        <f>Gale!K21</f>
        <v>1143</v>
      </c>
      <c r="L22" s="32">
        <f>Gale!L21</f>
        <v>882</v>
      </c>
      <c r="M22" s="32">
        <f>Gale!M21</f>
        <v>346</v>
      </c>
      <c r="N22" s="98">
        <f>SUM([1]CumReport!B16:M16)</f>
        <v>26899</v>
      </c>
      <c r="O22" s="32">
        <f>SUM(B22:M22)</f>
        <v>16217</v>
      </c>
      <c r="P22" s="152">
        <f>(O22-N22)/N22</f>
        <v>-0.39711513439161306</v>
      </c>
    </row>
    <row r="23" spans="1:16" s="37" customFormat="1">
      <c r="A23" s="114" t="s">
        <v>103</v>
      </c>
      <c r="B23" s="65"/>
      <c r="C23" s="65"/>
      <c r="D23" s="65"/>
      <c r="E23" s="65"/>
      <c r="F23" s="65"/>
      <c r="G23" s="65"/>
      <c r="H23" s="65"/>
      <c r="I23" s="65"/>
      <c r="J23" s="65"/>
      <c r="K23" s="65"/>
      <c r="L23" s="65"/>
      <c r="M23" s="65"/>
      <c r="N23" s="230"/>
      <c r="O23" s="67"/>
      <c r="P23" s="143"/>
    </row>
    <row r="24" spans="1:16" s="37" customFormat="1">
      <c r="A24" s="141" t="s">
        <v>4</v>
      </c>
      <c r="B24" s="54">
        <f>EB!B8</f>
        <v>490</v>
      </c>
      <c r="C24" s="54">
        <f>EB!C8</f>
        <v>1034</v>
      </c>
      <c r="D24" s="54">
        <f>EB!D8</f>
        <v>5973</v>
      </c>
      <c r="E24" s="54">
        <f>EB!E8</f>
        <v>8475</v>
      </c>
      <c r="F24" s="54">
        <f>EB!F8</f>
        <v>5020</v>
      </c>
      <c r="G24" s="54">
        <f>EB!G8</f>
        <v>10438</v>
      </c>
      <c r="H24" s="54">
        <f>EB!H8</f>
        <v>4552</v>
      </c>
      <c r="I24" s="54">
        <f>EB!I8</f>
        <v>4728</v>
      </c>
      <c r="J24" s="54">
        <f>EB!J8</f>
        <v>8898</v>
      </c>
      <c r="K24" s="54">
        <f>EB!K8</f>
        <v>5596</v>
      </c>
      <c r="L24" s="54">
        <f>EB!L8</f>
        <v>6090</v>
      </c>
      <c r="M24" s="54">
        <f>EB!M8</f>
        <v>948</v>
      </c>
      <c r="N24" s="98">
        <f>SUM([1]CumReport!B18:M18)</f>
        <v>75827</v>
      </c>
      <c r="O24" s="32">
        <f>SUM(B24:M24)</f>
        <v>62242</v>
      </c>
      <c r="P24" s="152">
        <f>(O24-N24)/N24</f>
        <v>-0.17915781977395914</v>
      </c>
    </row>
    <row r="25" spans="1:16" s="37" customFormat="1">
      <c r="A25" s="141" t="s">
        <v>5</v>
      </c>
      <c r="B25" s="54">
        <f>EB!B9</f>
        <v>640</v>
      </c>
      <c r="C25" s="54">
        <f>EB!C9</f>
        <v>1824</v>
      </c>
      <c r="D25" s="54">
        <f>EB!D9</f>
        <v>10033</v>
      </c>
      <c r="E25" s="54">
        <f>EB!E9</f>
        <v>10827</v>
      </c>
      <c r="F25" s="54">
        <f>EB!F9</f>
        <v>5934</v>
      </c>
      <c r="G25" s="54">
        <f>EB!G9</f>
        <v>10590</v>
      </c>
      <c r="H25" s="54">
        <f>EB!H9</f>
        <v>4979</v>
      </c>
      <c r="I25" s="54">
        <f>EB!I9</f>
        <v>6427</v>
      </c>
      <c r="J25" s="54">
        <f>EB!J9</f>
        <v>10275</v>
      </c>
      <c r="K25" s="54">
        <f>EB!K9</f>
        <v>5770</v>
      </c>
      <c r="L25" s="54">
        <f>EB!L9</f>
        <v>8508</v>
      </c>
      <c r="M25" s="54">
        <f>EB!M9</f>
        <v>1128</v>
      </c>
      <c r="N25" s="98">
        <f>SUM([1]CumReport!B19:M19)</f>
        <v>185663</v>
      </c>
      <c r="O25" s="32">
        <f>SUM(B25:M25)</f>
        <v>76935</v>
      </c>
      <c r="P25" s="152">
        <f>(O25-N25)/N25</f>
        <v>-0.58562018280432826</v>
      </c>
    </row>
    <row r="26" spans="1:16" s="37" customFormat="1">
      <c r="A26" s="114" t="s">
        <v>156</v>
      </c>
      <c r="B26" s="200"/>
      <c r="C26" s="200"/>
      <c r="D26" s="200"/>
      <c r="E26" s="200"/>
      <c r="F26" s="200"/>
      <c r="G26" s="200"/>
      <c r="H26" s="200"/>
      <c r="I26" s="200"/>
      <c r="J26" s="200"/>
      <c r="K26" s="200"/>
      <c r="L26" s="200"/>
      <c r="M26" s="200"/>
      <c r="N26" s="230"/>
      <c r="O26" s="65"/>
      <c r="P26" s="65"/>
    </row>
    <row r="27" spans="1:16" s="37" customFormat="1">
      <c r="A27" s="141" t="s">
        <v>4</v>
      </c>
      <c r="B27" s="54">
        <f>EB!B32</f>
        <v>10</v>
      </c>
      <c r="C27" s="54">
        <f>EB!C32</f>
        <v>64</v>
      </c>
      <c r="D27" s="54">
        <f>EB!D32</f>
        <v>311</v>
      </c>
      <c r="E27" s="54">
        <f>EB!E32</f>
        <v>824</v>
      </c>
      <c r="F27" s="54">
        <f>EB!F32</f>
        <v>192</v>
      </c>
      <c r="G27" s="54">
        <f>EB!G32</f>
        <v>1008</v>
      </c>
      <c r="H27" s="54">
        <f>EB!H32</f>
        <v>523</v>
      </c>
      <c r="I27" s="54">
        <f>EB!I32</f>
        <v>0</v>
      </c>
      <c r="J27" s="54">
        <f>EB!J32</f>
        <v>0</v>
      </c>
      <c r="K27" s="54">
        <f>EB!K32</f>
        <v>0</v>
      </c>
      <c r="L27" s="54">
        <f>EB!L32</f>
        <v>0</v>
      </c>
      <c r="M27" s="54">
        <f>EB!M32</f>
        <v>1</v>
      </c>
      <c r="N27" s="98">
        <f>SUM([1]CumReport!B21:M21)</f>
        <v>3479</v>
      </c>
      <c r="O27" s="32">
        <f>SUM(B27:M27)</f>
        <v>2933</v>
      </c>
      <c r="P27" s="152">
        <f t="shared" ref="P27" si="1">(O27-N27)/N27</f>
        <v>-0.15694164989939638</v>
      </c>
    </row>
    <row r="28" spans="1:16" s="37" customFormat="1">
      <c r="A28" s="141"/>
      <c r="B28" s="54"/>
      <c r="C28" s="54"/>
      <c r="D28" s="54"/>
      <c r="E28" s="54"/>
      <c r="F28" s="54"/>
      <c r="G28" s="54"/>
      <c r="H28" s="54"/>
      <c r="I28" s="54"/>
      <c r="J28" s="54"/>
      <c r="K28" s="54"/>
      <c r="L28" s="54"/>
      <c r="M28" s="54"/>
      <c r="N28" s="98"/>
      <c r="O28" s="198"/>
      <c r="P28" s="199"/>
    </row>
    <row r="29" spans="1:16" s="37" customFormat="1">
      <c r="A29" s="114" t="s">
        <v>107</v>
      </c>
      <c r="B29" s="65"/>
      <c r="C29" s="65"/>
      <c r="D29" s="65"/>
      <c r="E29" s="65"/>
      <c r="F29" s="65"/>
      <c r="G29" s="65"/>
      <c r="H29" s="65"/>
      <c r="I29" s="65"/>
      <c r="J29" s="65"/>
      <c r="K29" s="65"/>
      <c r="L29" s="65"/>
      <c r="M29" s="65"/>
      <c r="N29" s="193"/>
      <c r="O29" s="67"/>
      <c r="P29" s="143"/>
    </row>
    <row r="30" spans="1:16" s="37" customFormat="1">
      <c r="A30" s="141" t="s">
        <v>4</v>
      </c>
      <c r="B30" s="54">
        <f>EB!B14</f>
        <v>44</v>
      </c>
      <c r="C30" s="54">
        <f>EB!C14</f>
        <v>55</v>
      </c>
      <c r="D30" s="54">
        <f>EB!D14</f>
        <v>282</v>
      </c>
      <c r="E30" s="54">
        <f>EB!E14</f>
        <v>1577</v>
      </c>
      <c r="F30" s="54">
        <f>EB!F14</f>
        <v>302</v>
      </c>
      <c r="G30" s="54">
        <f>EB!G14</f>
        <v>268</v>
      </c>
      <c r="H30" s="54">
        <f>EB!H14</f>
        <v>395</v>
      </c>
      <c r="I30" s="54">
        <f>EB!I14</f>
        <v>309</v>
      </c>
      <c r="J30" s="54">
        <f>EB!J14</f>
        <v>501</v>
      </c>
      <c r="K30" s="54">
        <f>EB!K14</f>
        <v>292</v>
      </c>
      <c r="L30" s="54">
        <f>EB!L14</f>
        <v>334</v>
      </c>
      <c r="M30" s="54">
        <f>EB!M14</f>
        <v>92</v>
      </c>
      <c r="N30" s="98">
        <f>SUM([1]CumReport!B24:M24)</f>
        <v>3786</v>
      </c>
      <c r="O30" s="32">
        <f>SUM(B30:M30)</f>
        <v>4451</v>
      </c>
      <c r="P30" s="152">
        <f>(O30-N30)/N30</f>
        <v>0.17564712097200211</v>
      </c>
    </row>
    <row r="31" spans="1:16" s="37" customFormat="1">
      <c r="A31" s="141" t="s">
        <v>5</v>
      </c>
      <c r="B31" s="54">
        <f>EB!B15</f>
        <v>59</v>
      </c>
      <c r="C31" s="54">
        <f>EB!C15</f>
        <v>42</v>
      </c>
      <c r="D31" s="54">
        <f>EB!D15</f>
        <v>131</v>
      </c>
      <c r="E31" s="54">
        <f>EB!E15</f>
        <v>1662</v>
      </c>
      <c r="F31" s="54">
        <f>EB!F15</f>
        <v>191</v>
      </c>
      <c r="G31" s="54">
        <f>EB!G15</f>
        <v>130</v>
      </c>
      <c r="H31" s="54">
        <f>EB!H15</f>
        <v>205</v>
      </c>
      <c r="I31" s="54">
        <f>EB!I15</f>
        <v>232</v>
      </c>
      <c r="J31" s="54">
        <f>EB!J15</f>
        <v>281</v>
      </c>
      <c r="K31" s="54">
        <f>EB!K15</f>
        <v>152</v>
      </c>
      <c r="L31" s="54">
        <f>EB!L15</f>
        <v>195</v>
      </c>
      <c r="M31" s="54">
        <f>EB!M15</f>
        <v>52</v>
      </c>
      <c r="N31" s="98">
        <f>SUM([1]CumReport!B25:M25)</f>
        <v>2800</v>
      </c>
      <c r="O31" s="32">
        <f>SUM(B31:M31)</f>
        <v>3332</v>
      </c>
      <c r="P31" s="152">
        <f>(O31-N31)/N31</f>
        <v>0.19</v>
      </c>
    </row>
    <row r="32" spans="1:16" s="37" customFormat="1">
      <c r="A32" s="114" t="s">
        <v>87</v>
      </c>
      <c r="B32" s="65"/>
      <c r="C32" s="65"/>
      <c r="D32" s="65"/>
      <c r="E32" s="65"/>
      <c r="F32" s="65"/>
      <c r="G32" s="65"/>
      <c r="H32" s="65"/>
      <c r="I32" s="65"/>
      <c r="J32" s="65"/>
      <c r="K32" s="65"/>
      <c r="L32" s="65"/>
      <c r="M32" s="65"/>
      <c r="N32" s="230"/>
      <c r="O32" s="67"/>
      <c r="P32" s="143"/>
    </row>
    <row r="33" spans="1:16" s="37" customFormat="1">
      <c r="A33" s="141" t="s">
        <v>4</v>
      </c>
      <c r="B33" s="54">
        <f>EB!B11</f>
        <v>109</v>
      </c>
      <c r="C33" s="54">
        <f>EB!C11</f>
        <v>174</v>
      </c>
      <c r="D33" s="54">
        <f>EB!D11</f>
        <v>5063</v>
      </c>
      <c r="E33" s="54">
        <f>EB!E11</f>
        <v>8981</v>
      </c>
      <c r="F33" s="54">
        <f>EB!F11</f>
        <v>8445</v>
      </c>
      <c r="G33" s="54">
        <f>EB!G11</f>
        <v>6967</v>
      </c>
      <c r="H33" s="54">
        <f>EB!H11</f>
        <v>11419</v>
      </c>
      <c r="I33" s="54">
        <f>EB!I11</f>
        <v>8772</v>
      </c>
      <c r="J33" s="54">
        <f>EB!J11</f>
        <v>15322</v>
      </c>
      <c r="K33" s="54">
        <f>EB!K11</f>
        <v>10368</v>
      </c>
      <c r="L33" s="54">
        <f>EB!L11</f>
        <v>9353</v>
      </c>
      <c r="M33" s="54">
        <f>EB!M11</f>
        <v>1218</v>
      </c>
      <c r="N33" s="98">
        <f>SUM([1]CumReport!B27:M27)</f>
        <v>72324</v>
      </c>
      <c r="O33" s="32">
        <f>SUM(B33:M33)</f>
        <v>86191</v>
      </c>
      <c r="P33" s="152">
        <f>(O33-N33)/N33</f>
        <v>0.19173441734417343</v>
      </c>
    </row>
    <row r="34" spans="1:16" s="37" customFormat="1">
      <c r="A34" s="141" t="s">
        <v>5</v>
      </c>
      <c r="B34" s="54">
        <f>EB!B12</f>
        <v>62</v>
      </c>
      <c r="C34" s="54">
        <f>EB!C12</f>
        <v>89</v>
      </c>
      <c r="D34" s="54">
        <f>EB!D12</f>
        <v>2338</v>
      </c>
      <c r="E34" s="54">
        <f>EB!E12</f>
        <v>3893</v>
      </c>
      <c r="F34" s="54">
        <f>EB!F12</f>
        <v>4553</v>
      </c>
      <c r="G34" s="54">
        <f>EB!G12</f>
        <v>2946</v>
      </c>
      <c r="H34" s="54">
        <f>EB!H12</f>
        <v>5125</v>
      </c>
      <c r="I34" s="54">
        <f>EB!I12</f>
        <v>3896</v>
      </c>
      <c r="J34" s="54">
        <f>EB!J12</f>
        <v>7185</v>
      </c>
      <c r="K34" s="54">
        <f>EB!K12</f>
        <v>4847</v>
      </c>
      <c r="L34" s="54">
        <f>EB!L12</f>
        <v>3490</v>
      </c>
      <c r="M34" s="54">
        <f>EB!M12</f>
        <v>454</v>
      </c>
      <c r="N34" s="98">
        <f>SUM([1]CumReport!B28:M28)</f>
        <v>38957</v>
      </c>
      <c r="O34" s="32">
        <f>SUM(B34:M34)</f>
        <v>38878</v>
      </c>
      <c r="P34" s="152">
        <f>(O34-N34)/N34</f>
        <v>-2.0278768899042532E-3</v>
      </c>
    </row>
    <row r="35" spans="1:16" s="37" customFormat="1">
      <c r="A35" s="114" t="s">
        <v>125</v>
      </c>
      <c r="B35" s="65"/>
      <c r="C35" s="65"/>
      <c r="D35" s="65"/>
      <c r="E35" s="65"/>
      <c r="F35" s="65"/>
      <c r="G35" s="65"/>
      <c r="H35" s="65"/>
      <c r="I35" s="65"/>
      <c r="J35" s="65"/>
      <c r="K35" s="65"/>
      <c r="L35" s="65"/>
      <c r="M35" s="65"/>
      <c r="N35" s="230"/>
      <c r="O35" s="67"/>
      <c r="P35" s="143"/>
    </row>
    <row r="36" spans="1:16" s="37" customFormat="1">
      <c r="A36" s="141" t="s">
        <v>4</v>
      </c>
      <c r="B36" s="54">
        <f>EB!B23</f>
        <v>0</v>
      </c>
      <c r="C36" s="54">
        <f>EB!C23</f>
        <v>0</v>
      </c>
      <c r="D36" s="54">
        <f>EB!D23</f>
        <v>0</v>
      </c>
      <c r="E36" s="54">
        <f>EB!E23</f>
        <v>0</v>
      </c>
      <c r="F36" s="54">
        <f>EB!F23</f>
        <v>0</v>
      </c>
      <c r="G36" s="54">
        <f>EB!G23</f>
        <v>0</v>
      </c>
      <c r="H36" s="54">
        <f>EB!H23</f>
        <v>0</v>
      </c>
      <c r="I36" s="54">
        <f>EB!I23</f>
        <v>0</v>
      </c>
      <c r="J36" s="54">
        <f>EB!J23</f>
        <v>0</v>
      </c>
      <c r="K36" s="54">
        <f>EB!K23</f>
        <v>0</v>
      </c>
      <c r="L36" s="54">
        <f>EB!L23</f>
        <v>0</v>
      </c>
      <c r="M36" s="54">
        <f>EB!M23</f>
        <v>0</v>
      </c>
      <c r="N36" s="98">
        <f>SUM([1]CumReport!B30:M30)</f>
        <v>10</v>
      </c>
      <c r="O36" s="32">
        <f>SUM(B36:M36)</f>
        <v>0</v>
      </c>
      <c r="P36" s="152">
        <f>(O36-N36)/N36</f>
        <v>-1</v>
      </c>
    </row>
    <row r="37" spans="1:16" s="37" customFormat="1">
      <c r="A37" s="141" t="s">
        <v>5</v>
      </c>
      <c r="B37" s="54">
        <f>EB!B24</f>
        <v>0</v>
      </c>
      <c r="C37" s="54">
        <f>EB!C24</f>
        <v>0</v>
      </c>
      <c r="D37" s="54">
        <f>EB!D24</f>
        <v>0</v>
      </c>
      <c r="E37" s="54">
        <f>EB!E24</f>
        <v>0</v>
      </c>
      <c r="F37" s="54">
        <f>EB!F24</f>
        <v>0</v>
      </c>
      <c r="G37" s="54">
        <f>EB!G24</f>
        <v>0</v>
      </c>
      <c r="H37" s="54">
        <f>EB!H24</f>
        <v>0</v>
      </c>
      <c r="I37" s="54">
        <f>EB!I24</f>
        <v>0</v>
      </c>
      <c r="J37" s="54">
        <f>EB!J24</f>
        <v>0</v>
      </c>
      <c r="K37" s="54">
        <f>EB!K24</f>
        <v>0</v>
      </c>
      <c r="L37" s="54">
        <f>EB!L24</f>
        <v>0</v>
      </c>
      <c r="M37" s="54">
        <f>EB!M24</f>
        <v>0</v>
      </c>
      <c r="N37" s="98">
        <f>SUM([1]CumReport!B31:M31)</f>
        <v>0</v>
      </c>
      <c r="O37" s="32">
        <f>SUM(B37:M37)</f>
        <v>0</v>
      </c>
      <c r="P37" s="152">
        <v>0</v>
      </c>
    </row>
    <row r="38" spans="1:16" s="37" customFormat="1">
      <c r="A38" s="114" t="s">
        <v>141</v>
      </c>
      <c r="B38" s="65"/>
      <c r="C38" s="65"/>
      <c r="D38" s="65"/>
      <c r="E38" s="65"/>
      <c r="F38" s="65"/>
      <c r="G38" s="65"/>
      <c r="H38" s="65"/>
      <c r="I38" s="65"/>
      <c r="J38" s="65"/>
      <c r="K38" s="65"/>
      <c r="L38" s="65"/>
      <c r="M38" s="65"/>
      <c r="N38" s="230"/>
      <c r="O38" s="67"/>
      <c r="P38" s="143"/>
    </row>
    <row r="39" spans="1:16" s="37" customFormat="1">
      <c r="A39" s="141" t="s">
        <v>4</v>
      </c>
      <c r="B39" s="32">
        <v>6</v>
      </c>
      <c r="C39" s="32">
        <v>14</v>
      </c>
      <c r="D39" s="32">
        <v>41</v>
      </c>
      <c r="E39" s="32">
        <v>86</v>
      </c>
      <c r="F39" s="32">
        <v>62</v>
      </c>
      <c r="G39" s="32">
        <v>18</v>
      </c>
      <c r="H39" s="32">
        <v>13</v>
      </c>
      <c r="I39" s="32">
        <v>43</v>
      </c>
      <c r="J39" s="32">
        <v>45</v>
      </c>
      <c r="K39" s="32">
        <v>43</v>
      </c>
      <c r="L39" s="32">
        <v>43</v>
      </c>
      <c r="M39" s="32">
        <v>10</v>
      </c>
      <c r="N39" s="98">
        <f>SUM([1]CumReport!B33:M33)</f>
        <v>606</v>
      </c>
      <c r="O39" s="32">
        <f>SUM(B39:M39)</f>
        <v>424</v>
      </c>
      <c r="P39" s="152">
        <f>(O39-N39)/N39</f>
        <v>-0.30033003300330036</v>
      </c>
    </row>
    <row r="40" spans="1:16" s="37" customFormat="1">
      <c r="A40" s="141" t="s">
        <v>5</v>
      </c>
      <c r="B40" s="32">
        <v>2</v>
      </c>
      <c r="C40" s="32">
        <v>14</v>
      </c>
      <c r="D40" s="32">
        <v>25</v>
      </c>
      <c r="E40" s="32">
        <v>76</v>
      </c>
      <c r="F40" s="32">
        <v>51</v>
      </c>
      <c r="G40" s="32">
        <v>14</v>
      </c>
      <c r="H40" s="32">
        <v>21</v>
      </c>
      <c r="I40" s="32">
        <v>43</v>
      </c>
      <c r="J40" s="32">
        <v>50</v>
      </c>
      <c r="K40" s="32">
        <v>76</v>
      </c>
      <c r="L40" s="32">
        <v>55</v>
      </c>
      <c r="M40" s="32">
        <v>10</v>
      </c>
      <c r="N40" s="98">
        <f>SUM([1]CumReport!B34:M34)</f>
        <v>255</v>
      </c>
      <c r="O40" s="32">
        <f>SUM(B40:M40)</f>
        <v>437</v>
      </c>
      <c r="P40" s="152">
        <f>(O40-N40)/N40</f>
        <v>0.71372549019607845</v>
      </c>
    </row>
    <row r="41" spans="1:16">
      <c r="A41" s="114" t="s">
        <v>79</v>
      </c>
      <c r="B41" s="65"/>
      <c r="C41" s="65"/>
      <c r="D41" s="65"/>
      <c r="E41" s="65"/>
      <c r="F41" s="65"/>
      <c r="G41" s="65"/>
      <c r="H41" s="65"/>
      <c r="I41" s="65"/>
      <c r="J41" s="65"/>
      <c r="K41" s="65"/>
      <c r="L41" s="65"/>
      <c r="M41" s="65"/>
      <c r="N41" s="193"/>
      <c r="O41" s="67"/>
      <c r="P41" s="143"/>
    </row>
    <row r="42" spans="1:16">
      <c r="A42" s="141" t="s">
        <v>4</v>
      </c>
      <c r="B42" s="32">
        <f>Gale!B7</f>
        <v>148</v>
      </c>
      <c r="C42" s="32">
        <f>Gale!C7</f>
        <v>157</v>
      </c>
      <c r="D42" s="32">
        <f>Gale!D7</f>
        <v>443</v>
      </c>
      <c r="E42" s="32">
        <f>Gale!E7</f>
        <v>819</v>
      </c>
      <c r="F42" s="32">
        <f>Gale!F7</f>
        <v>977</v>
      </c>
      <c r="G42" s="32">
        <f>Gale!G7</f>
        <v>538</v>
      </c>
      <c r="H42" s="32">
        <f>Gale!H7</f>
        <v>550</v>
      </c>
      <c r="I42" s="32">
        <f>Gale!I7</f>
        <v>605</v>
      </c>
      <c r="J42" s="32">
        <f>Gale!J7</f>
        <v>1342</v>
      </c>
      <c r="K42" s="32">
        <f>Gale!K7</f>
        <v>1057</v>
      </c>
      <c r="L42" s="32">
        <f>Gale!L7</f>
        <v>794</v>
      </c>
      <c r="M42" s="32">
        <f>Gale!M7</f>
        <v>154</v>
      </c>
      <c r="N42" s="98">
        <f>SUM([1]CumReport!B39:M39)</f>
        <v>8584</v>
      </c>
      <c r="O42" s="32">
        <f>SUM(B42:M42)</f>
        <v>7584</v>
      </c>
      <c r="P42" s="152">
        <f>(O42-N42)/N42</f>
        <v>-0.11649580615097857</v>
      </c>
    </row>
    <row r="43" spans="1:16">
      <c r="A43" s="141" t="s">
        <v>5</v>
      </c>
      <c r="B43" s="32">
        <f>Gale!B8</f>
        <v>179</v>
      </c>
      <c r="C43" s="32">
        <f>Gale!C8</f>
        <v>167</v>
      </c>
      <c r="D43" s="32">
        <f>Gale!D8</f>
        <v>565</v>
      </c>
      <c r="E43" s="32">
        <f>Gale!E8</f>
        <v>1084</v>
      </c>
      <c r="F43" s="32">
        <f>Gale!F8</f>
        <v>1455</v>
      </c>
      <c r="G43" s="32">
        <f>Gale!G8</f>
        <v>828</v>
      </c>
      <c r="H43" s="32">
        <f>Gale!H8</f>
        <v>631</v>
      </c>
      <c r="I43" s="32">
        <f>Gale!I8</f>
        <v>706</v>
      </c>
      <c r="J43" s="32">
        <f>Gale!J8</f>
        <v>1979</v>
      </c>
      <c r="K43" s="32">
        <f>Gale!K8</f>
        <v>1493</v>
      </c>
      <c r="L43" s="32">
        <f>Gale!L8</f>
        <v>987</v>
      </c>
      <c r="M43" s="32">
        <f>Gale!M8</f>
        <v>140</v>
      </c>
      <c r="N43" s="98">
        <f>SUM([1]CumReport!B40:M40)</f>
        <v>11554</v>
      </c>
      <c r="O43" s="32">
        <f>SUM(B43:M43)</f>
        <v>10214</v>
      </c>
      <c r="P43" s="152">
        <f>(O43-N43)/N43</f>
        <v>-0.11597715077029599</v>
      </c>
    </row>
    <row r="44" spans="1:16">
      <c r="A44" s="114" t="s">
        <v>111</v>
      </c>
      <c r="B44" s="65"/>
      <c r="C44" s="65"/>
      <c r="D44" s="65"/>
      <c r="E44" s="65"/>
      <c r="F44" s="65"/>
      <c r="G44" s="65"/>
      <c r="H44" s="65"/>
      <c r="I44" s="65"/>
      <c r="J44" s="65"/>
      <c r="K44" s="65"/>
      <c r="L44" s="65"/>
      <c r="M44" s="65"/>
      <c r="N44" s="230"/>
      <c r="O44" s="67"/>
      <c r="P44" s="143"/>
    </row>
    <row r="45" spans="1:16">
      <c r="A45" s="141" t="s">
        <v>4</v>
      </c>
      <c r="B45" s="32">
        <f>EBJul!F43</f>
        <v>172</v>
      </c>
      <c r="C45" s="32">
        <f>EBAug!F43</f>
        <v>167</v>
      </c>
      <c r="D45" s="32">
        <f>EBSep!F43</f>
        <v>580</v>
      </c>
      <c r="E45" s="32">
        <f>EBOct!F43</f>
        <v>449</v>
      </c>
      <c r="F45" s="32">
        <f>EBNov!F43</f>
        <v>449</v>
      </c>
      <c r="G45" s="32">
        <f>EBDec!F43</f>
        <v>449</v>
      </c>
      <c r="H45" s="32">
        <f>EBJan!F43</f>
        <v>694</v>
      </c>
      <c r="I45" s="32">
        <f>EBFeb!F43</f>
        <v>531</v>
      </c>
      <c r="J45" s="32">
        <f>EBMar!F43</f>
        <v>801</v>
      </c>
      <c r="K45" s="32">
        <f>EBApr!F43</f>
        <v>760</v>
      </c>
      <c r="L45" s="32">
        <f>EBMay!F43</f>
        <v>342</v>
      </c>
      <c r="M45" s="32">
        <f>EBJun!F43</f>
        <v>341</v>
      </c>
      <c r="N45" s="98">
        <f>SUM([1]CumReport!B42:M42)</f>
        <v>4179</v>
      </c>
      <c r="O45" s="32">
        <f>SUM(B45:M45)</f>
        <v>5735</v>
      </c>
      <c r="P45" s="98" t="s">
        <v>163</v>
      </c>
    </row>
    <row r="46" spans="1:16">
      <c r="A46" s="141" t="s">
        <v>5</v>
      </c>
      <c r="B46" s="32">
        <f>EBJul!F44</f>
        <v>446</v>
      </c>
      <c r="C46" s="32">
        <f>EBAug!F44</f>
        <v>439</v>
      </c>
      <c r="D46" s="32">
        <f>EBSep!F44</f>
        <v>2349</v>
      </c>
      <c r="E46" s="32">
        <f>EBOct!F44</f>
        <v>1469</v>
      </c>
      <c r="F46" s="32">
        <f>EBNov!F44</f>
        <v>1469</v>
      </c>
      <c r="G46" s="32">
        <f>EBDec!F44</f>
        <v>1469</v>
      </c>
      <c r="H46" s="32">
        <f>EBJan!F44</f>
        <v>1913</v>
      </c>
      <c r="I46" s="32">
        <f>EBFeb!F44</f>
        <v>1414</v>
      </c>
      <c r="J46" s="32">
        <f>EBMar!F44</f>
        <v>2444</v>
      </c>
      <c r="K46" s="32">
        <f>EBApr!F44</f>
        <v>2212</v>
      </c>
      <c r="L46" s="32">
        <f>EBMay!F44</f>
        <v>582</v>
      </c>
      <c r="M46" s="32">
        <f>EBJun!F44</f>
        <v>582</v>
      </c>
      <c r="N46" s="98">
        <f>SUM([1]CumReport!B43:M43)</f>
        <v>17027</v>
      </c>
      <c r="O46" s="32">
        <f>SUM(B46:M46)</f>
        <v>16788</v>
      </c>
      <c r="P46" s="152">
        <f>(O46-N46)/N46</f>
        <v>-1.4036530216714629E-2</v>
      </c>
    </row>
    <row r="47" spans="1:16">
      <c r="A47" s="114" t="s">
        <v>195</v>
      </c>
      <c r="B47" s="65"/>
      <c r="C47" s="65"/>
      <c r="D47" s="65"/>
      <c r="E47" s="65"/>
      <c r="F47" s="65"/>
      <c r="G47" s="65"/>
      <c r="H47" s="65"/>
      <c r="I47" s="65"/>
      <c r="J47" s="65"/>
      <c r="K47" s="65"/>
      <c r="L47" s="65"/>
      <c r="M47" s="65"/>
      <c r="N47" s="230"/>
      <c r="O47" s="67"/>
      <c r="P47" s="143"/>
    </row>
    <row r="48" spans="1:16">
      <c r="A48" s="141" t="s">
        <v>4</v>
      </c>
      <c r="B48" s="32">
        <v>248</v>
      </c>
      <c r="C48" s="32">
        <v>186</v>
      </c>
      <c r="D48" s="32">
        <v>218</v>
      </c>
      <c r="E48" s="32">
        <v>246</v>
      </c>
      <c r="F48" s="32">
        <v>286</v>
      </c>
      <c r="G48" s="32">
        <v>244</v>
      </c>
      <c r="H48" s="32">
        <v>258</v>
      </c>
      <c r="I48" s="32">
        <v>231</v>
      </c>
      <c r="J48" s="32">
        <v>300</v>
      </c>
      <c r="K48" s="32">
        <v>157</v>
      </c>
      <c r="L48" s="32">
        <v>160</v>
      </c>
      <c r="M48" s="32">
        <v>133</v>
      </c>
      <c r="N48" s="98"/>
      <c r="O48" s="32">
        <f>SUM(B48:M48)</f>
        <v>2667</v>
      </c>
      <c r="P48" s="152"/>
    </row>
    <row r="49" spans="1:16">
      <c r="A49" s="141"/>
      <c r="B49" s="32"/>
      <c r="C49" s="32"/>
      <c r="D49" s="32"/>
      <c r="E49" s="32"/>
      <c r="F49" s="32"/>
      <c r="G49" s="32"/>
      <c r="H49" s="32"/>
      <c r="I49" s="32"/>
      <c r="J49" s="32"/>
      <c r="K49" s="32"/>
      <c r="L49" s="32"/>
      <c r="M49" s="32"/>
      <c r="N49" s="98"/>
      <c r="O49" s="32"/>
      <c r="P49" s="152"/>
    </row>
    <row r="50" spans="1:16">
      <c r="A50" s="114" t="s">
        <v>116</v>
      </c>
      <c r="B50" s="65"/>
      <c r="C50" s="65"/>
      <c r="D50" s="65"/>
      <c r="E50" s="65"/>
      <c r="F50" s="65"/>
      <c r="G50" s="65"/>
      <c r="H50" s="65"/>
      <c r="I50" s="65"/>
      <c r="J50" s="65"/>
      <c r="K50" s="65"/>
      <c r="L50" s="65"/>
      <c r="M50" s="65"/>
      <c r="N50" s="230"/>
      <c r="O50" s="67"/>
      <c r="P50" s="143"/>
    </row>
    <row r="51" spans="1:16">
      <c r="A51" s="141" t="s">
        <v>4</v>
      </c>
      <c r="B51" s="32">
        <f>Gale!B25</f>
        <v>187</v>
      </c>
      <c r="C51" s="32">
        <f>Gale!C25</f>
        <v>196</v>
      </c>
      <c r="D51" s="32">
        <f>Gale!D25</f>
        <v>377</v>
      </c>
      <c r="E51" s="32">
        <f>Gale!E25</f>
        <v>817</v>
      </c>
      <c r="F51" s="32">
        <f>Gale!F25</f>
        <v>1012</v>
      </c>
      <c r="G51" s="32">
        <f>Gale!G25</f>
        <v>905</v>
      </c>
      <c r="H51" s="32">
        <f>Gale!H25</f>
        <v>707</v>
      </c>
      <c r="I51" s="32">
        <f>Gale!I25</f>
        <v>1021</v>
      </c>
      <c r="J51" s="32">
        <f>Gale!J25</f>
        <v>2735</v>
      </c>
      <c r="K51" s="32">
        <f>Gale!K25</f>
        <v>1738</v>
      </c>
      <c r="L51" s="32">
        <f>Gale!L25</f>
        <v>1351</v>
      </c>
      <c r="M51" s="32">
        <f>Gale!M25</f>
        <v>295</v>
      </c>
      <c r="N51" s="98">
        <f>SUM([1]CumReport!B45:M45)</f>
        <v>12932</v>
      </c>
      <c r="O51" s="32">
        <f>SUM(B51:M51)</f>
        <v>11341</v>
      </c>
      <c r="P51" s="152">
        <f>(O51-N51)/N51</f>
        <v>-0.12302814723167337</v>
      </c>
    </row>
    <row r="52" spans="1:16">
      <c r="A52" s="141" t="s">
        <v>5</v>
      </c>
      <c r="B52" s="32">
        <f>Gale!B26</f>
        <v>612</v>
      </c>
      <c r="C52" s="32">
        <f>Gale!C26</f>
        <v>680</v>
      </c>
      <c r="D52" s="32">
        <f>Gale!D26</f>
        <v>1111</v>
      </c>
      <c r="E52" s="32">
        <f>Gale!E26</f>
        <v>2521</v>
      </c>
      <c r="F52" s="32">
        <f>Gale!F26</f>
        <v>3560</v>
      </c>
      <c r="G52" s="32">
        <f>Gale!G26</f>
        <v>3261</v>
      </c>
      <c r="H52" s="32">
        <f>Gale!H26</f>
        <v>2293</v>
      </c>
      <c r="I52" s="32">
        <f>Gale!I26</f>
        <v>3482</v>
      </c>
      <c r="J52" s="32">
        <f>Gale!J26</f>
        <v>10263</v>
      </c>
      <c r="K52" s="32">
        <f>Gale!K26</f>
        <v>6739</v>
      </c>
      <c r="L52" s="32">
        <f>Gale!L26</f>
        <v>5370</v>
      </c>
      <c r="M52" s="32">
        <f>Gale!M26</f>
        <v>1397</v>
      </c>
      <c r="N52" s="98">
        <f>SUM([1]CumReport!B46:M46)</f>
        <v>47458</v>
      </c>
      <c r="O52" s="32">
        <f>SUM(B52:M52)</f>
        <v>41289</v>
      </c>
      <c r="P52" s="152">
        <f>(O52-N52)/N52</f>
        <v>-0.12998862151797377</v>
      </c>
    </row>
    <row r="53" spans="1:16" s="92" customFormat="1" ht="12" customHeight="1">
      <c r="A53" s="114" t="s">
        <v>123</v>
      </c>
      <c r="B53" s="65"/>
      <c r="C53" s="65"/>
      <c r="D53" s="65"/>
      <c r="E53" s="65"/>
      <c r="F53" s="65"/>
      <c r="G53" s="65"/>
      <c r="H53" s="65"/>
      <c r="I53" s="65"/>
      <c r="J53" s="65"/>
      <c r="K53" s="65"/>
      <c r="L53" s="65"/>
      <c r="M53" s="65"/>
      <c r="N53" s="230"/>
      <c r="O53" s="67"/>
      <c r="P53" s="143"/>
    </row>
    <row r="54" spans="1:16" s="92" customFormat="1" ht="12" customHeight="1">
      <c r="A54" s="141" t="s">
        <v>4</v>
      </c>
      <c r="B54" s="91">
        <f>EB!B17</f>
        <v>49</v>
      </c>
      <c r="C54" s="91">
        <f>EB!C17</f>
        <v>37</v>
      </c>
      <c r="D54" s="93">
        <f>EB!D17</f>
        <v>59</v>
      </c>
      <c r="E54" s="93">
        <f>EB!E17</f>
        <v>98</v>
      </c>
      <c r="F54" s="93">
        <f>EB!F17</f>
        <v>67</v>
      </c>
      <c r="G54" s="93">
        <f>EB!G17</f>
        <v>63</v>
      </c>
      <c r="H54" s="93">
        <f>EB!H17</f>
        <v>92</v>
      </c>
      <c r="I54" s="93">
        <f>EB!I17</f>
        <v>72</v>
      </c>
      <c r="J54" s="93">
        <f>EB!J17</f>
        <v>80</v>
      </c>
      <c r="K54" s="93">
        <f>EB!K17</f>
        <v>111</v>
      </c>
      <c r="L54" s="93">
        <f>EB!L17</f>
        <v>74</v>
      </c>
      <c r="M54" s="93">
        <f>EB!M17</f>
        <v>19</v>
      </c>
      <c r="N54" s="98">
        <f>SUM([1]CumReport!B48:M48)</f>
        <v>1021</v>
      </c>
      <c r="O54" s="93">
        <f>SUM(B54:M54)</f>
        <v>821</v>
      </c>
      <c r="P54" s="152">
        <f>(O54-N54)/N54</f>
        <v>-0.19588638589618021</v>
      </c>
    </row>
    <row r="55" spans="1:16" s="92" customFormat="1" ht="12" customHeight="1">
      <c r="A55" s="141" t="s">
        <v>5</v>
      </c>
      <c r="B55" s="91">
        <f>EB!B18</f>
        <v>0</v>
      </c>
      <c r="C55" s="91">
        <f>EB!C18</f>
        <v>0</v>
      </c>
      <c r="D55" s="91">
        <f>EB!D18</f>
        <v>0</v>
      </c>
      <c r="E55" s="91">
        <f>EB!E18</f>
        <v>0</v>
      </c>
      <c r="F55" s="91">
        <f>EB!F18</f>
        <v>0</v>
      </c>
      <c r="G55" s="91">
        <f>EB!G18</f>
        <v>0</v>
      </c>
      <c r="H55" s="91">
        <f>EB!H18</f>
        <v>0</v>
      </c>
      <c r="I55" s="91">
        <f>EB!I18</f>
        <v>0</v>
      </c>
      <c r="J55" s="91">
        <f>EB!J18</f>
        <v>0</v>
      </c>
      <c r="K55" s="91">
        <f>EB!K18</f>
        <v>0</v>
      </c>
      <c r="L55" s="91">
        <f>EB!L18</f>
        <v>0</v>
      </c>
      <c r="M55" s="91">
        <f>EB!M18</f>
        <v>0</v>
      </c>
      <c r="N55" s="98">
        <f>SUM([1]CumReport!B49:M49)</f>
        <v>2214</v>
      </c>
      <c r="O55" s="93">
        <f>SUM(B55:M55)</f>
        <v>0</v>
      </c>
      <c r="P55" s="152">
        <f>(O55-N55)/N55</f>
        <v>-1</v>
      </c>
    </row>
    <row r="56" spans="1:16">
      <c r="A56" s="149" t="s">
        <v>142</v>
      </c>
      <c r="B56" s="70"/>
      <c r="C56" s="68"/>
      <c r="D56" s="68"/>
      <c r="E56" s="68"/>
      <c r="F56" s="68"/>
      <c r="G56" s="68"/>
      <c r="H56" s="68"/>
      <c r="I56" s="68"/>
      <c r="J56" s="68"/>
      <c r="K56" s="68"/>
      <c r="L56" s="68"/>
      <c r="M56" s="69"/>
      <c r="N56" s="230"/>
      <c r="O56" s="67"/>
      <c r="P56" s="162"/>
    </row>
    <row r="57" spans="1:16">
      <c r="A57" s="141"/>
      <c r="B57" s="54"/>
      <c r="C57" s="54"/>
      <c r="D57" s="54"/>
      <c r="E57" s="54"/>
      <c r="F57" s="54"/>
      <c r="G57" s="54"/>
      <c r="H57" s="54"/>
      <c r="I57" s="54"/>
      <c r="J57" s="54"/>
      <c r="K57" s="54"/>
      <c r="L57" s="54"/>
      <c r="M57" s="54"/>
      <c r="N57" s="98"/>
      <c r="O57" s="54"/>
      <c r="P57" s="152"/>
    </row>
    <row r="58" spans="1:16">
      <c r="A58" s="141" t="s">
        <v>152</v>
      </c>
      <c r="B58" s="32">
        <v>373</v>
      </c>
      <c r="C58" s="32">
        <v>402</v>
      </c>
      <c r="D58" s="32">
        <v>702</v>
      </c>
      <c r="E58" s="195">
        <v>1025</v>
      </c>
      <c r="F58" s="195">
        <v>682</v>
      </c>
      <c r="G58" s="195">
        <v>289</v>
      </c>
      <c r="H58" s="195">
        <v>714</v>
      </c>
      <c r="I58" s="227">
        <v>629</v>
      </c>
      <c r="J58" s="227">
        <v>936</v>
      </c>
      <c r="K58" s="227">
        <v>887</v>
      </c>
      <c r="L58" s="32">
        <v>639</v>
      </c>
      <c r="M58" s="32">
        <v>455</v>
      </c>
      <c r="N58" s="98">
        <f>SUM([1]CumReport!B52:M52)</f>
        <v>7048</v>
      </c>
      <c r="O58" s="93">
        <f>SUM(B58:M58)</f>
        <v>7733</v>
      </c>
      <c r="P58" s="152">
        <f>(O58-N58)/N58</f>
        <v>9.7190692395005676E-2</v>
      </c>
    </row>
    <row r="59" spans="1:16">
      <c r="A59" s="114" t="s">
        <v>112</v>
      </c>
      <c r="B59" s="65"/>
      <c r="C59" s="65"/>
      <c r="D59" s="65"/>
      <c r="E59" s="65"/>
      <c r="F59" s="65"/>
      <c r="G59" s="65"/>
      <c r="H59" s="65"/>
      <c r="I59" s="65"/>
      <c r="J59" s="65"/>
      <c r="K59" s="65"/>
      <c r="L59" s="65"/>
      <c r="M59" s="66"/>
      <c r="N59" s="230"/>
      <c r="O59" s="67"/>
      <c r="P59" s="143"/>
    </row>
    <row r="60" spans="1:16">
      <c r="A60" s="141" t="s">
        <v>4</v>
      </c>
      <c r="B60" s="32">
        <f>ProQuest!B14</f>
        <v>71</v>
      </c>
      <c r="C60" s="32">
        <f>ProQuest!C14</f>
        <v>64</v>
      </c>
      <c r="D60" s="32">
        <f>ProQuest!D14</f>
        <v>159</v>
      </c>
      <c r="E60" s="32">
        <f>ProQuest!E14</f>
        <v>278</v>
      </c>
      <c r="F60" s="32">
        <f>ProQuest!F14</f>
        <v>232</v>
      </c>
      <c r="G60" s="32">
        <f>ProQuest!G14</f>
        <v>145</v>
      </c>
      <c r="H60" s="32">
        <f>ProQuest!H14</f>
        <v>239</v>
      </c>
      <c r="I60" s="32">
        <f>ProQuest!I14</f>
        <v>335</v>
      </c>
      <c r="J60" s="32">
        <f>ProQuest!J14</f>
        <v>340</v>
      </c>
      <c r="K60" s="32">
        <f>ProQuest!K14</f>
        <v>687</v>
      </c>
      <c r="L60" s="32">
        <f>ProQuest!L14</f>
        <v>499</v>
      </c>
      <c r="M60" s="32">
        <f>ProQuest!M14</f>
        <v>216</v>
      </c>
      <c r="N60" s="98">
        <f>SUM([1]CumReport!B54:M54)</f>
        <v>3389</v>
      </c>
      <c r="O60" s="32">
        <f>SUM(B60:M60)</f>
        <v>3265</v>
      </c>
      <c r="P60" s="152">
        <f>(O60-N60)/N60</f>
        <v>-3.658896429625258E-2</v>
      </c>
    </row>
    <row r="61" spans="1:16">
      <c r="A61" s="141" t="s">
        <v>5</v>
      </c>
      <c r="B61" s="32">
        <f>ProQuest!B15</f>
        <v>188</v>
      </c>
      <c r="C61" s="32">
        <f>ProQuest!C15</f>
        <v>127</v>
      </c>
      <c r="D61" s="32">
        <f>ProQuest!D15</f>
        <v>405</v>
      </c>
      <c r="E61" s="32">
        <f>ProQuest!E15</f>
        <v>645</v>
      </c>
      <c r="F61" s="32">
        <f>ProQuest!F15</f>
        <v>545</v>
      </c>
      <c r="G61" s="32">
        <f>ProQuest!G15</f>
        <v>308</v>
      </c>
      <c r="H61" s="32">
        <f>ProQuest!H15</f>
        <v>627</v>
      </c>
      <c r="I61" s="32">
        <f>ProQuest!I15</f>
        <v>928</v>
      </c>
      <c r="J61" s="32">
        <f>ProQuest!J15</f>
        <v>946</v>
      </c>
      <c r="K61" s="32">
        <f>ProQuest!K15</f>
        <v>812</v>
      </c>
      <c r="L61" s="32">
        <f>ProQuest!L15</f>
        <v>499</v>
      </c>
      <c r="M61" s="32">
        <f>ProQuest!M15</f>
        <v>235</v>
      </c>
      <c r="N61" s="98">
        <f>SUM([1]CumReport!B55:M55)</f>
        <v>8515</v>
      </c>
      <c r="O61" s="32">
        <f>SUM(B61:M61)</f>
        <v>6265</v>
      </c>
      <c r="P61" s="152">
        <f>(O61-N61)/N61</f>
        <v>-0.26423957721667646</v>
      </c>
    </row>
    <row r="62" spans="1:16" s="37" customFormat="1">
      <c r="A62" s="114" t="s">
        <v>94</v>
      </c>
      <c r="B62" s="68"/>
      <c r="C62" s="68"/>
      <c r="D62" s="68"/>
      <c r="E62" s="68"/>
      <c r="F62" s="68"/>
      <c r="G62" s="68"/>
      <c r="H62" s="68"/>
      <c r="I62" s="68"/>
      <c r="J62" s="68"/>
      <c r="K62" s="68"/>
      <c r="L62" s="68"/>
      <c r="M62" s="69"/>
      <c r="N62" s="230"/>
      <c r="O62" s="70"/>
      <c r="P62" s="140"/>
    </row>
    <row r="63" spans="1:16" s="37" customFormat="1">
      <c r="A63" s="141" t="s">
        <v>4</v>
      </c>
      <c r="B63" s="32">
        <f>ProQuest!B8</f>
        <v>307</v>
      </c>
      <c r="C63" s="32">
        <f>ProQuest!C8</f>
        <v>287</v>
      </c>
      <c r="D63" s="32">
        <f>ProQuest!D8</f>
        <v>726</v>
      </c>
      <c r="E63" s="32">
        <f>ProQuest!E8</f>
        <v>1019</v>
      </c>
      <c r="F63" s="32">
        <f>ProQuest!F8</f>
        <v>1121</v>
      </c>
      <c r="G63" s="32">
        <f>ProQuest!G8</f>
        <v>724</v>
      </c>
      <c r="H63" s="32">
        <f>ProQuest!H8</f>
        <v>881</v>
      </c>
      <c r="I63" s="32">
        <f>ProQuest!I8</f>
        <v>838</v>
      </c>
      <c r="J63" s="32">
        <f>ProQuest!J8</f>
        <v>1324</v>
      </c>
      <c r="K63" s="32">
        <f>ProQuest!K8</f>
        <v>3468</v>
      </c>
      <c r="L63" s="32">
        <f>ProQuest!L8</f>
        <v>2621</v>
      </c>
      <c r="M63" s="32">
        <f>ProQuest!M8</f>
        <v>762</v>
      </c>
      <c r="N63" s="98">
        <f>SUM([1]CumReport!B57:M57)</f>
        <v>13446</v>
      </c>
      <c r="O63" s="32">
        <f>SUM(B63:M63)</f>
        <v>14078</v>
      </c>
      <c r="P63" s="194">
        <f>(O63-N63)/N63</f>
        <v>4.7002826119291984E-2</v>
      </c>
    </row>
    <row r="64" spans="1:16" s="37" customFormat="1">
      <c r="A64" s="141" t="s">
        <v>5</v>
      </c>
      <c r="B64" s="54">
        <f>ProQuest!B9</f>
        <v>1025</v>
      </c>
      <c r="C64" s="54">
        <f>ProQuest!C9</f>
        <v>953</v>
      </c>
      <c r="D64" s="54">
        <f>ProQuest!D9</f>
        <v>2375</v>
      </c>
      <c r="E64" s="54">
        <f>ProQuest!E9</f>
        <v>3315</v>
      </c>
      <c r="F64" s="54">
        <f>ProQuest!F9</f>
        <v>3582</v>
      </c>
      <c r="G64" s="54">
        <f>ProQuest!G9</f>
        <v>2183</v>
      </c>
      <c r="H64" s="54">
        <f>ProQuest!H9</f>
        <v>2688</v>
      </c>
      <c r="I64" s="54">
        <f>ProQuest!I9</f>
        <v>2586</v>
      </c>
      <c r="J64" s="54">
        <f>ProQuest!J9</f>
        <v>4543</v>
      </c>
      <c r="K64" s="54">
        <f>ProQuest!K9</f>
        <v>3849</v>
      </c>
      <c r="L64" s="54">
        <f>ProQuest!L9</f>
        <v>2623</v>
      </c>
      <c r="M64" s="54">
        <f>ProQuest!M9</f>
        <v>832</v>
      </c>
      <c r="N64" s="98">
        <f>SUM([1]CumReport!B58:M58)</f>
        <v>45195</v>
      </c>
      <c r="O64" s="32">
        <f>SUM(B64:M64)</f>
        <v>30554</v>
      </c>
      <c r="P64" s="151">
        <f t="shared" ref="P64:P69" si="2">(O64-N64)/N64</f>
        <v>-0.32395176457572739</v>
      </c>
    </row>
    <row r="65" spans="1:16" s="37" customFormat="1">
      <c r="A65" s="114" t="s">
        <v>76</v>
      </c>
      <c r="B65" s="65"/>
      <c r="C65" s="65"/>
      <c r="D65" s="65"/>
      <c r="E65" s="65"/>
      <c r="F65" s="65"/>
      <c r="G65" s="65"/>
      <c r="H65" s="65"/>
      <c r="I65" s="65"/>
      <c r="J65" s="65"/>
      <c r="K65" s="65"/>
      <c r="L65" s="65"/>
      <c r="M65" s="66"/>
      <c r="N65" s="230"/>
      <c r="O65" s="67"/>
      <c r="P65" s="143"/>
    </row>
    <row r="66" spans="1:16" s="37" customFormat="1">
      <c r="A66" s="141" t="s">
        <v>4</v>
      </c>
      <c r="B66" s="32">
        <f>Gale!B11</f>
        <v>176</v>
      </c>
      <c r="C66" s="32">
        <f>Gale!C11</f>
        <v>183</v>
      </c>
      <c r="D66" s="32">
        <f>Gale!D11</f>
        <v>365</v>
      </c>
      <c r="E66" s="32">
        <f>Gale!E11</f>
        <v>795</v>
      </c>
      <c r="F66" s="32">
        <f>Gale!F11</f>
        <v>986</v>
      </c>
      <c r="G66" s="32">
        <f>Gale!G11</f>
        <v>887</v>
      </c>
      <c r="H66" s="32">
        <f>Gale!H11</f>
        <v>685</v>
      </c>
      <c r="I66" s="32">
        <f>Gale!I11</f>
        <v>999</v>
      </c>
      <c r="J66" s="32">
        <f>Gale!J11</f>
        <v>2705</v>
      </c>
      <c r="K66" s="32">
        <f>Gale!K11</f>
        <v>1715</v>
      </c>
      <c r="L66" s="32">
        <f>Gale!L11</f>
        <v>1326</v>
      </c>
      <c r="M66" s="32">
        <f>Gale!M11</f>
        <v>295</v>
      </c>
      <c r="N66" s="98">
        <f>SUM([1]CumReport!B60:M60)</f>
        <v>12707</v>
      </c>
      <c r="O66" s="32">
        <f>SUM(B66:M66)</f>
        <v>11117</v>
      </c>
      <c r="P66" s="151">
        <f t="shared" si="2"/>
        <v>-0.12512788226961516</v>
      </c>
    </row>
    <row r="67" spans="1:16" s="37" customFormat="1">
      <c r="A67" s="141" t="s">
        <v>5</v>
      </c>
      <c r="B67" s="32">
        <f>Gale!B12</f>
        <v>598</v>
      </c>
      <c r="C67" s="32">
        <f>Gale!C12</f>
        <v>667</v>
      </c>
      <c r="D67" s="32">
        <f>Gale!D12</f>
        <v>1096</v>
      </c>
      <c r="E67" s="32">
        <f>Gale!E12</f>
        <v>2486</v>
      </c>
      <c r="F67" s="32">
        <f>Gale!F12</f>
        <v>3521</v>
      </c>
      <c r="G67" s="32">
        <f>Gale!G12</f>
        <v>3231</v>
      </c>
      <c r="H67" s="32">
        <f>Gale!H12</f>
        <v>2277</v>
      </c>
      <c r="I67" s="32">
        <f>Gale!I12</f>
        <v>3462</v>
      </c>
      <c r="J67" s="32">
        <f>Gale!J12</f>
        <v>10166</v>
      </c>
      <c r="K67" s="32">
        <f>Gale!K12</f>
        <v>6603</v>
      </c>
      <c r="L67" s="32">
        <f>Gale!L12</f>
        <v>5292</v>
      </c>
      <c r="M67" s="32">
        <f>Gale!M12</f>
        <v>1389</v>
      </c>
      <c r="N67" s="98">
        <f>SUM([1]CumReport!B61:M61)</f>
        <v>47078</v>
      </c>
      <c r="O67" s="32">
        <f>SUM(B67:M67)</f>
        <v>40788</v>
      </c>
      <c r="P67" s="151">
        <f t="shared" si="2"/>
        <v>-0.13360805471770254</v>
      </c>
    </row>
    <row r="68" spans="1:16" ht="12" customHeight="1">
      <c r="A68" s="114" t="s">
        <v>77</v>
      </c>
      <c r="B68" s="65"/>
      <c r="C68" s="65"/>
      <c r="D68" s="65"/>
      <c r="E68" s="65"/>
      <c r="F68" s="65"/>
      <c r="G68" s="65"/>
      <c r="H68" s="65"/>
      <c r="I68" s="65"/>
      <c r="J68" s="65"/>
      <c r="K68" s="65"/>
      <c r="L68" s="65"/>
      <c r="M68" s="66"/>
      <c r="N68" s="193"/>
      <c r="O68" s="67"/>
      <c r="P68" s="143"/>
    </row>
    <row r="69" spans="1:16">
      <c r="A69" s="141" t="s">
        <v>4</v>
      </c>
      <c r="B69" s="32">
        <f>Gale!B16</f>
        <v>176</v>
      </c>
      <c r="C69" s="32">
        <f>Gale!C16</f>
        <v>183</v>
      </c>
      <c r="D69" s="32">
        <f>Gale!D16</f>
        <v>365</v>
      </c>
      <c r="E69" s="32">
        <f>Gale!E16</f>
        <v>795</v>
      </c>
      <c r="F69" s="32">
        <f>Gale!F16</f>
        <v>986</v>
      </c>
      <c r="G69" s="32">
        <f>Gale!G16</f>
        <v>887</v>
      </c>
      <c r="H69" s="32">
        <f>Gale!H16</f>
        <v>685</v>
      </c>
      <c r="I69" s="32">
        <f>Gale!I16</f>
        <v>999</v>
      </c>
      <c r="J69" s="32">
        <f>Gale!J16</f>
        <v>2705</v>
      </c>
      <c r="K69" s="32">
        <f>Gale!K16</f>
        <v>1715</v>
      </c>
      <c r="L69" s="32">
        <f>Gale!L16</f>
        <v>1326</v>
      </c>
      <c r="M69" s="32">
        <f>Gale!M16</f>
        <v>295</v>
      </c>
      <c r="N69" s="98">
        <f>SUM([1]CumReport!B66:M66)</f>
        <v>12706</v>
      </c>
      <c r="O69" s="32">
        <f>SUM(B69:M69)</f>
        <v>11117</v>
      </c>
      <c r="P69" s="151">
        <f t="shared" si="2"/>
        <v>-0.12505902723122933</v>
      </c>
    </row>
    <row r="70" spans="1:16" ht="12" customHeight="1">
      <c r="A70" s="141" t="s">
        <v>5</v>
      </c>
      <c r="B70" s="32">
        <f>Gale!B17</f>
        <v>598</v>
      </c>
      <c r="C70" s="32">
        <f>Gale!C17</f>
        <v>663</v>
      </c>
      <c r="D70" s="32">
        <f>Gale!D17</f>
        <v>1096</v>
      </c>
      <c r="E70" s="32">
        <f>Gale!E17</f>
        <v>2486</v>
      </c>
      <c r="F70" s="32">
        <f>Gale!F17</f>
        <v>3521</v>
      </c>
      <c r="G70" s="32">
        <f>Gale!G17</f>
        <v>3230</v>
      </c>
      <c r="H70" s="32">
        <f>Gale!H17</f>
        <v>2279</v>
      </c>
      <c r="I70" s="32">
        <f>Gale!I17</f>
        <v>3463</v>
      </c>
      <c r="J70" s="32">
        <f>Gale!J17</f>
        <v>10165</v>
      </c>
      <c r="K70" s="32">
        <f>Gale!K17</f>
        <v>6602</v>
      </c>
      <c r="L70" s="32">
        <f>Gale!L17</f>
        <v>5292</v>
      </c>
      <c r="M70" s="32">
        <f>Gale!M17</f>
        <v>1389</v>
      </c>
      <c r="N70" s="98">
        <f>SUM([1]CumReport!B67:M67)</f>
        <v>46987</v>
      </c>
      <c r="O70" s="32">
        <f>SUM(B70:M70)</f>
        <v>40784</v>
      </c>
      <c r="P70" s="151">
        <f>(O70-N70)/N70</f>
        <v>-0.13201523825739034</v>
      </c>
    </row>
    <row r="71" spans="1:16" ht="12" customHeight="1">
      <c r="A71" s="114" t="s">
        <v>181</v>
      </c>
      <c r="B71" s="65"/>
      <c r="C71" s="65"/>
      <c r="D71" s="65"/>
      <c r="E71" s="65"/>
      <c r="F71" s="65"/>
      <c r="G71" s="65"/>
      <c r="H71" s="65"/>
      <c r="I71" s="65"/>
      <c r="J71" s="65"/>
      <c r="K71" s="65"/>
      <c r="L71" s="65"/>
      <c r="M71" s="66"/>
      <c r="N71" s="193"/>
      <c r="O71" s="67"/>
      <c r="P71" s="143"/>
    </row>
    <row r="72" spans="1:16" s="92" customFormat="1" ht="12" customHeight="1">
      <c r="A72" s="141" t="s">
        <v>4</v>
      </c>
      <c r="B72" s="91">
        <v>254</v>
      </c>
      <c r="C72" s="91">
        <v>327</v>
      </c>
      <c r="D72" s="91">
        <v>499</v>
      </c>
      <c r="E72" s="91">
        <v>401</v>
      </c>
      <c r="F72" s="91">
        <v>631</v>
      </c>
      <c r="G72" s="91">
        <v>622</v>
      </c>
      <c r="H72" s="91">
        <v>774</v>
      </c>
      <c r="I72" s="91">
        <v>425</v>
      </c>
      <c r="J72" s="91">
        <v>544</v>
      </c>
      <c r="K72" s="91">
        <v>336</v>
      </c>
      <c r="L72" s="91">
        <v>612</v>
      </c>
      <c r="M72" s="232">
        <v>745</v>
      </c>
      <c r="N72" s="232" t="s">
        <v>163</v>
      </c>
      <c r="O72" s="93">
        <f>SUM(B72:M72)</f>
        <v>6170</v>
      </c>
      <c r="P72" s="166" t="s">
        <v>163</v>
      </c>
    </row>
    <row r="73" spans="1:16" s="92" customFormat="1" ht="12" customHeight="1">
      <c r="A73" s="141"/>
      <c r="B73" s="91">
        <v>7946</v>
      </c>
      <c r="C73" s="91">
        <v>6742</v>
      </c>
      <c r="D73" s="91">
        <v>6058</v>
      </c>
      <c r="E73" s="91">
        <v>4966</v>
      </c>
      <c r="F73" s="91">
        <v>6264</v>
      </c>
      <c r="G73" s="91">
        <v>5550</v>
      </c>
      <c r="H73" s="91">
        <v>6788</v>
      </c>
      <c r="I73" s="91">
        <v>5523</v>
      </c>
      <c r="J73" s="91">
        <v>6988</v>
      </c>
      <c r="K73" s="91">
        <v>4025</v>
      </c>
      <c r="L73" s="91">
        <v>5896</v>
      </c>
      <c r="M73" s="91">
        <v>8569</v>
      </c>
      <c r="N73" s="232" t="s">
        <v>163</v>
      </c>
      <c r="O73" s="93">
        <f>SUM(B73:M73)</f>
        <v>75315</v>
      </c>
      <c r="P73" s="166" t="s">
        <v>163</v>
      </c>
    </row>
    <row r="74" spans="1:16" ht="12" customHeight="1">
      <c r="A74" s="114" t="s">
        <v>182</v>
      </c>
      <c r="B74" s="65"/>
      <c r="C74" s="65"/>
      <c r="D74" s="65"/>
      <c r="E74" s="65"/>
      <c r="F74" s="65"/>
      <c r="G74" s="65"/>
      <c r="H74" s="65"/>
      <c r="I74" s="65"/>
      <c r="J74" s="65"/>
      <c r="K74" s="65"/>
      <c r="L74" s="65"/>
      <c r="M74" s="66"/>
      <c r="N74" s="66"/>
      <c r="O74" s="67"/>
      <c r="P74" s="143"/>
    </row>
    <row r="75" spans="1:16" s="92" customFormat="1" ht="12" customHeight="1">
      <c r="A75" s="141" t="s">
        <v>4</v>
      </c>
      <c r="B75" s="91">
        <v>1923</v>
      </c>
      <c r="C75" s="91">
        <v>904</v>
      </c>
      <c r="D75" s="91">
        <v>1328</v>
      </c>
      <c r="E75" s="91">
        <v>1178</v>
      </c>
      <c r="F75" s="91">
        <v>622</v>
      </c>
      <c r="G75" s="91">
        <v>2172</v>
      </c>
      <c r="H75" s="91">
        <v>3015</v>
      </c>
      <c r="I75" s="91">
        <v>1695</v>
      </c>
      <c r="J75" s="91">
        <v>2569</v>
      </c>
      <c r="K75" s="91">
        <v>2659</v>
      </c>
      <c r="L75" s="91">
        <v>2598</v>
      </c>
      <c r="M75" s="91">
        <v>3126</v>
      </c>
      <c r="N75" s="98">
        <f>SUM([1]CumReport!B69:M69)</f>
        <v>14834</v>
      </c>
      <c r="O75" s="93">
        <f>SUM(B75:M75)</f>
        <v>23789</v>
      </c>
      <c r="P75" s="151">
        <f>(O75-N75)/N75</f>
        <v>0.60368073345018203</v>
      </c>
    </row>
    <row r="76" spans="1:16" s="92" customFormat="1" ht="12" customHeight="1">
      <c r="A76" s="141"/>
      <c r="B76" s="91">
        <v>23049</v>
      </c>
      <c r="C76" s="91">
        <v>16928</v>
      </c>
      <c r="D76" s="91">
        <v>16882</v>
      </c>
      <c r="E76" s="91">
        <v>15166</v>
      </c>
      <c r="F76" s="91">
        <v>5550</v>
      </c>
      <c r="G76" s="91">
        <v>17708</v>
      </c>
      <c r="H76" s="91">
        <v>22586</v>
      </c>
      <c r="I76" s="91">
        <v>14589</v>
      </c>
      <c r="J76" s="91">
        <v>17003</v>
      </c>
      <c r="K76" s="91">
        <v>11256</v>
      </c>
      <c r="L76" s="91">
        <v>18569</v>
      </c>
      <c r="M76" s="91">
        <v>24596</v>
      </c>
      <c r="N76" s="98" t="s">
        <v>163</v>
      </c>
      <c r="O76" s="93">
        <f>SUM(B76:M76)</f>
        <v>203882</v>
      </c>
      <c r="P76" s="151" t="s">
        <v>163</v>
      </c>
    </row>
    <row r="77" spans="1:16" s="92" customFormat="1" ht="12" customHeight="1">
      <c r="A77" s="114" t="s">
        <v>122</v>
      </c>
      <c r="B77" s="65"/>
      <c r="C77" s="65"/>
      <c r="D77" s="65"/>
      <c r="E77" s="65"/>
      <c r="F77" s="65"/>
      <c r="G77" s="65"/>
      <c r="H77" s="65"/>
      <c r="I77" s="65"/>
      <c r="J77" s="65"/>
      <c r="K77" s="65"/>
      <c r="L77" s="65"/>
      <c r="M77" s="66"/>
      <c r="N77" s="66"/>
      <c r="O77" s="67"/>
      <c r="P77" s="67"/>
    </row>
    <row r="78" spans="1:16" s="92" customFormat="1" ht="12" customHeight="1">
      <c r="A78" s="141" t="s">
        <v>4</v>
      </c>
      <c r="B78" s="91">
        <f>EB!B20</f>
        <v>12</v>
      </c>
      <c r="C78" s="91">
        <f>EB!C20</f>
        <v>17</v>
      </c>
      <c r="D78" s="91">
        <f>EB!D20</f>
        <v>35</v>
      </c>
      <c r="E78" s="91">
        <f>EB!E20</f>
        <v>56</v>
      </c>
      <c r="F78" s="91">
        <f>EB!F20</f>
        <v>54</v>
      </c>
      <c r="G78" s="91">
        <f>EB!G20</f>
        <v>26</v>
      </c>
      <c r="H78" s="91">
        <f>EB!H20</f>
        <v>33</v>
      </c>
      <c r="I78" s="91">
        <f>EB!I20</f>
        <v>49</v>
      </c>
      <c r="J78" s="91">
        <f>EB!J20</f>
        <v>45</v>
      </c>
      <c r="K78" s="91">
        <f>EB!K20</f>
        <v>43</v>
      </c>
      <c r="L78" s="91">
        <f>EB!L20</f>
        <v>62</v>
      </c>
      <c r="M78" s="91">
        <f>EB!M20</f>
        <v>23</v>
      </c>
      <c r="N78" s="98">
        <f>SUM([1]CumReport!B72:M72)</f>
        <v>41</v>
      </c>
      <c r="O78" s="93">
        <f>SUM(B78:M78)</f>
        <v>455</v>
      </c>
      <c r="P78" s="151">
        <f>(O78-N78)/N78</f>
        <v>10.097560975609756</v>
      </c>
    </row>
    <row r="79" spans="1:16" s="92" customFormat="1" ht="12" customHeight="1">
      <c r="A79" s="141" t="s">
        <v>5</v>
      </c>
      <c r="B79" s="91">
        <f>EB!B21</f>
        <v>0</v>
      </c>
      <c r="C79" s="91">
        <f>EB!C21</f>
        <v>0</v>
      </c>
      <c r="D79" s="91">
        <f>EB!D21</f>
        <v>0</v>
      </c>
      <c r="E79" s="91">
        <f>EB!E21</f>
        <v>0</v>
      </c>
      <c r="F79" s="91">
        <f>EB!F21</f>
        <v>0</v>
      </c>
      <c r="G79" s="91">
        <f>EB!G21</f>
        <v>0</v>
      </c>
      <c r="H79" s="91">
        <f>EB!H21</f>
        <v>0</v>
      </c>
      <c r="I79" s="91">
        <f>EB!I21</f>
        <v>0</v>
      </c>
      <c r="J79" s="91">
        <f>EB!J21</f>
        <v>0</v>
      </c>
      <c r="K79" s="91">
        <f>EB!K21</f>
        <v>0</v>
      </c>
      <c r="L79" s="91">
        <f>EB!L21</f>
        <v>0</v>
      </c>
      <c r="M79" s="91">
        <f>EB!M21</f>
        <v>0</v>
      </c>
      <c r="N79" s="98">
        <f>SUM([1]CumReport!B73:M73)</f>
        <v>25</v>
      </c>
      <c r="O79" s="93">
        <f>SUM(B79:M79)</f>
        <v>0</v>
      </c>
      <c r="P79" s="151">
        <f>(O79-N79)/N79</f>
        <v>-1</v>
      </c>
    </row>
    <row r="80" spans="1:16">
      <c r="A80" s="165"/>
      <c r="B80" s="71"/>
      <c r="C80" s="71"/>
      <c r="D80" s="71"/>
      <c r="E80" s="71"/>
      <c r="F80" s="71"/>
      <c r="G80" s="71"/>
      <c r="H80" s="71"/>
      <c r="I80" s="71"/>
      <c r="J80" s="71"/>
      <c r="K80" s="71"/>
      <c r="L80" s="71"/>
      <c r="M80" s="71"/>
      <c r="N80" s="193"/>
      <c r="O80" s="65"/>
      <c r="P80" s="196"/>
    </row>
    <row r="81" spans="1:16" s="39" customFormat="1">
      <c r="A81" s="114" t="s">
        <v>46</v>
      </c>
      <c r="B81" s="71"/>
      <c r="C81" s="71"/>
      <c r="D81" s="71"/>
      <c r="E81" s="71"/>
      <c r="F81" s="71"/>
      <c r="G81" s="71"/>
      <c r="H81" s="71"/>
      <c r="I81" s="71"/>
      <c r="J81" s="71"/>
      <c r="K81" s="71"/>
      <c r="L81" s="71"/>
      <c r="M81" s="71"/>
      <c r="N81" s="193"/>
      <c r="O81" s="65"/>
      <c r="P81" s="147"/>
    </row>
    <row r="82" spans="1:16" s="39" customFormat="1">
      <c r="A82" s="114" t="s">
        <v>47</v>
      </c>
      <c r="B82" s="65"/>
      <c r="C82" s="65"/>
      <c r="D82" s="65"/>
      <c r="E82" s="65"/>
      <c r="F82" s="65"/>
      <c r="G82" s="65"/>
      <c r="H82" s="65"/>
      <c r="I82" s="65"/>
      <c r="J82" s="65"/>
      <c r="K82" s="65"/>
      <c r="L82" s="65"/>
      <c r="M82" s="65"/>
      <c r="N82" s="193"/>
      <c r="O82" s="65"/>
      <c r="P82" s="147"/>
    </row>
    <row r="83" spans="1:16">
      <c r="A83" s="141" t="s">
        <v>48</v>
      </c>
      <c r="B83" s="32">
        <f>$B$86+$B$89+$B$92+$B$95+$B$127</f>
        <v>18168</v>
      </c>
      <c r="C83" s="32">
        <f>$C$86+$C$89+$C$92+$C$95+$C$127</f>
        <v>17494</v>
      </c>
      <c r="D83" s="32">
        <f>$D$86+$D$89+$D$92+$D$95+$D$127</f>
        <v>80495</v>
      </c>
      <c r="E83" s="32">
        <f>$E$86+$E$89+$E$92+$E$95+$E$127</f>
        <v>66482</v>
      </c>
      <c r="F83" s="32">
        <f>$F$86+$F$89+$F$92+$F$95+$F$127</f>
        <v>75893</v>
      </c>
      <c r="G83" s="32">
        <f>$G$86+$G$89+$G$92+$G$95+$G$127</f>
        <v>60957</v>
      </c>
      <c r="H83" s="32">
        <f>$H$86+$H$89+$H$92+$H$95+$H$127</f>
        <v>61958</v>
      </c>
      <c r="I83" s="32">
        <f>$I$86+$I$89+$I$92+$I$95+$I$127</f>
        <v>77422</v>
      </c>
      <c r="J83" s="32">
        <f>$J$86+$J$89+$J$92+$J$95+$J$127</f>
        <v>102213</v>
      </c>
      <c r="K83" s="32">
        <f>$K$86+$K$89+$K$92+$K$95+$K$127</f>
        <v>90786</v>
      </c>
      <c r="L83" s="32">
        <f>$L$86+$L$89+$L$92+$L$95+$L$127</f>
        <v>27857</v>
      </c>
      <c r="M83" s="32">
        <f>$M$86+$M$89+$M$92+$M$95+$M$127</f>
        <v>28010</v>
      </c>
      <c r="N83" s="98">
        <f>SUM([1]CumReport!B77:M77)</f>
        <v>677977</v>
      </c>
      <c r="O83" s="32">
        <f>SUM(B83:M83)</f>
        <v>707735</v>
      </c>
      <c r="P83" s="151">
        <f>(O83-N83)/N83</f>
        <v>4.3892344430563279E-2</v>
      </c>
    </row>
    <row r="84" spans="1:16">
      <c r="A84" s="141" t="s">
        <v>49</v>
      </c>
      <c r="B84" s="32">
        <f>$B$87+$B$90+$B$93+$B$96+$B$128</f>
        <v>146413</v>
      </c>
      <c r="C84" s="32">
        <f>$C$87+$C$90+$C$93+$C$96+$C$128</f>
        <v>141728</v>
      </c>
      <c r="D84" s="32">
        <f>$D$87+$D$90+$D$93+$D$96+$D$128</f>
        <v>666787</v>
      </c>
      <c r="E84" s="32">
        <f>$E$87+$E$90+$E$93+$E$96+$E$128</f>
        <v>605910</v>
      </c>
      <c r="F84" s="32">
        <f>$F$87+$F$90+$F$93+$F$96+$F$128</f>
        <v>800118</v>
      </c>
      <c r="G84" s="32">
        <f>$G$87+$G$90+$G$93+$G$96+$G$128</f>
        <v>514723</v>
      </c>
      <c r="H84" s="32">
        <f>$H$87+$H$90+$H$93+$H$96+$H$128</f>
        <v>425781</v>
      </c>
      <c r="I84" s="32">
        <f>$I$87+$I$90+$I$93+$I$96+$I$128</f>
        <v>619492</v>
      </c>
      <c r="J84" s="32">
        <f>$J$87+$J$90+$J$93+$J$96+$J$128</f>
        <v>786238</v>
      </c>
      <c r="K84" s="32">
        <f>$K$87+$K$90+$K$93+$K$96+$K$128</f>
        <v>788328</v>
      </c>
      <c r="L84" s="32">
        <f>$L$87+$L$90+$L$93+$L$96+$L$128</f>
        <v>213708</v>
      </c>
      <c r="M84" s="32">
        <f>$M$87+$M$90+$M$93+$M$96+$M$128</f>
        <v>213765</v>
      </c>
      <c r="N84" s="98">
        <f>SUM([1]CumReport!B78:M78)</f>
        <v>5640756</v>
      </c>
      <c r="O84" s="32">
        <f>SUM(B84:M84)</f>
        <v>5922991</v>
      </c>
      <c r="P84" s="152">
        <f>(O84-N84)/N84</f>
        <v>5.0034959852899151E-2</v>
      </c>
    </row>
    <row r="85" spans="1:16" ht="15.6">
      <c r="A85" s="114" t="s">
        <v>62</v>
      </c>
      <c r="B85" s="65"/>
      <c r="C85" s="65"/>
      <c r="D85" s="65"/>
      <c r="E85" s="65"/>
      <c r="F85" s="65"/>
      <c r="G85" s="65"/>
      <c r="H85" s="65"/>
      <c r="I85" s="65"/>
      <c r="J85" s="65"/>
      <c r="K85" s="65"/>
      <c r="L85" s="65"/>
      <c r="M85" s="66"/>
      <c r="N85" s="230"/>
      <c r="O85" s="67"/>
      <c r="P85" s="150"/>
    </row>
    <row r="86" spans="1:16" s="40" customFormat="1">
      <c r="A86" s="141" t="s">
        <v>50</v>
      </c>
      <c r="B86" s="32">
        <f>EBJul!E118</f>
        <v>3484</v>
      </c>
      <c r="C86" s="32">
        <f>EBAug!E118</f>
        <v>3332</v>
      </c>
      <c r="D86" s="32">
        <f>EBSep!E118</f>
        <v>6976</v>
      </c>
      <c r="E86" s="32">
        <f>EBOct!E118</f>
        <v>7333</v>
      </c>
      <c r="F86" s="32">
        <f>EBNov!E118</f>
        <v>7368</v>
      </c>
      <c r="G86" s="32">
        <f>EBDec!E118</f>
        <v>7574</v>
      </c>
      <c r="H86" s="32">
        <f>EBJan!E118</f>
        <v>6156</v>
      </c>
      <c r="I86" s="32">
        <f>EBFeb!E118</f>
        <v>6067</v>
      </c>
      <c r="J86" s="32">
        <f>EBMar!E118</f>
        <v>6961</v>
      </c>
      <c r="K86" s="32">
        <f>EBApr!E118</f>
        <v>7102</v>
      </c>
      <c r="L86" s="32">
        <f>EBMay!E118</f>
        <v>4576</v>
      </c>
      <c r="M86" s="32">
        <f>EBJun!E118</f>
        <v>4556</v>
      </c>
      <c r="N86" s="98">
        <f>SUM([1]CumReport!B80:M80)</f>
        <v>70359</v>
      </c>
      <c r="O86" s="32">
        <f>SUM(B86:M86)</f>
        <v>71485</v>
      </c>
      <c r="P86" s="152">
        <f>(O86-N86)/N86</f>
        <v>1.6003638482639037E-2</v>
      </c>
    </row>
    <row r="87" spans="1:16" s="40" customFormat="1">
      <c r="A87" s="141" t="s">
        <v>51</v>
      </c>
      <c r="B87" s="32">
        <f>EBJul!E119</f>
        <v>9589</v>
      </c>
      <c r="C87" s="32">
        <f>EBAug!E119</f>
        <v>9062</v>
      </c>
      <c r="D87" s="32">
        <f>EBSep!E119</f>
        <v>24736</v>
      </c>
      <c r="E87" s="32">
        <f>EBOct!E119</f>
        <v>23747</v>
      </c>
      <c r="F87" s="32">
        <f>EBNov!E119</f>
        <v>23825</v>
      </c>
      <c r="G87" s="32">
        <f>EBDec!E119</f>
        <v>24194</v>
      </c>
      <c r="H87" s="32">
        <f>EBJan!E119</f>
        <v>19578</v>
      </c>
      <c r="I87" s="32">
        <f>EBFeb!E119</f>
        <v>19174</v>
      </c>
      <c r="J87" s="32">
        <f>EBMar!E119</f>
        <v>22086</v>
      </c>
      <c r="K87" s="32">
        <f>EBApr!E119</f>
        <v>22185</v>
      </c>
      <c r="L87" s="32">
        <f>EBMay!E119</f>
        <v>11579</v>
      </c>
      <c r="M87" s="32">
        <f>EBJun!E119</f>
        <v>11579</v>
      </c>
      <c r="N87" s="98">
        <f>SUM([1]CumReport!B81:M81)</f>
        <v>279099</v>
      </c>
      <c r="O87" s="32">
        <f>SUM(B87:M87)</f>
        <v>221334</v>
      </c>
      <c r="P87" s="152">
        <f>(O87-N87)/N87</f>
        <v>-0.20696956993754903</v>
      </c>
    </row>
    <row r="88" spans="1:16" s="40" customFormat="1" ht="15.6">
      <c r="A88" s="114" t="s">
        <v>63</v>
      </c>
      <c r="B88" s="65"/>
      <c r="C88" s="65"/>
      <c r="D88" s="65"/>
      <c r="E88" s="65"/>
      <c r="F88" s="65"/>
      <c r="G88" s="65"/>
      <c r="H88" s="65"/>
      <c r="I88" s="65"/>
      <c r="J88" s="65"/>
      <c r="K88" s="65"/>
      <c r="L88" s="65"/>
      <c r="M88" s="66"/>
      <c r="N88" s="230"/>
      <c r="O88" s="67"/>
      <c r="P88" s="150"/>
    </row>
    <row r="89" spans="1:16" s="40" customFormat="1">
      <c r="A89" s="141" t="s">
        <v>50</v>
      </c>
      <c r="B89" s="32">
        <f>EBJul!C118</f>
        <v>1451</v>
      </c>
      <c r="C89" s="32">
        <f>EBAug!C118</f>
        <v>1431</v>
      </c>
      <c r="D89" s="32">
        <f>EBSep!C118</f>
        <v>22043</v>
      </c>
      <c r="E89" s="32">
        <f>EBOct!C118</f>
        <v>14859</v>
      </c>
      <c r="F89" s="32">
        <f>EBNov!C118</f>
        <v>16668</v>
      </c>
      <c r="G89" s="32">
        <f>EBDec!C118</f>
        <v>16859</v>
      </c>
      <c r="H89" s="32">
        <f>EBJan!C118</f>
        <v>27346</v>
      </c>
      <c r="I89" s="32">
        <f>EBFeb!C118</f>
        <v>26124</v>
      </c>
      <c r="J89" s="32">
        <f>EBMar!C118</f>
        <v>39420</v>
      </c>
      <c r="K89" s="32">
        <f>EBApr!C118</f>
        <v>27570</v>
      </c>
      <c r="L89" s="32">
        <f>EBMay!C118</f>
        <v>3423</v>
      </c>
      <c r="M89" s="32">
        <f>EBJun!C118</f>
        <v>3497</v>
      </c>
      <c r="N89" s="98">
        <f>SUM([1]CumReport!B83:M83)</f>
        <v>239451</v>
      </c>
      <c r="O89" s="32">
        <f>SUM(B89:M89)</f>
        <v>200691</v>
      </c>
      <c r="P89" s="152">
        <f>(O89-N89)/N89</f>
        <v>-0.16187027826152323</v>
      </c>
    </row>
    <row r="90" spans="1:16" s="40" customFormat="1">
      <c r="A90" s="141" t="s">
        <v>51</v>
      </c>
      <c r="B90" s="32">
        <f>EBJul!C119</f>
        <v>3823</v>
      </c>
      <c r="C90" s="32">
        <f>EBAug!C119</f>
        <v>3812</v>
      </c>
      <c r="D90" s="32">
        <f>EBSep!C119</f>
        <v>82104</v>
      </c>
      <c r="E90" s="32">
        <f>EBOct!C119</f>
        <v>59984</v>
      </c>
      <c r="F90" s="32">
        <f>EBNov!C119</f>
        <v>59997</v>
      </c>
      <c r="G90" s="32">
        <f>EBDec!C119</f>
        <v>59991</v>
      </c>
      <c r="H90" s="32">
        <f>EBJan!C119</f>
        <v>101841</v>
      </c>
      <c r="I90" s="32">
        <f>EBFeb!C119</f>
        <v>96981</v>
      </c>
      <c r="J90" s="32">
        <f>EBMar!C119</f>
        <v>146212</v>
      </c>
      <c r="K90" s="32">
        <f>EBApr!C119</f>
        <v>97943</v>
      </c>
      <c r="L90" s="32">
        <f>EBMay!C119</f>
        <v>9933</v>
      </c>
      <c r="M90" s="32">
        <f>EBJun!C119</f>
        <v>9990</v>
      </c>
      <c r="N90" s="98">
        <f>SUM([1]CumReport!B84:M84)</f>
        <v>813540</v>
      </c>
      <c r="O90" s="32">
        <f>SUM(B90:M90)</f>
        <v>732611</v>
      </c>
      <c r="P90" s="154">
        <f>(O90-N90)/N90</f>
        <v>-9.9477591759470949E-2</v>
      </c>
    </row>
    <row r="91" spans="1:16" s="40" customFormat="1" ht="15.6">
      <c r="A91" s="114" t="s">
        <v>64</v>
      </c>
      <c r="B91" s="65"/>
      <c r="C91" s="65"/>
      <c r="D91" s="65"/>
      <c r="E91" s="65"/>
      <c r="F91" s="65"/>
      <c r="G91" s="65"/>
      <c r="H91" s="65"/>
      <c r="I91" s="65"/>
      <c r="J91" s="65"/>
      <c r="K91" s="65"/>
      <c r="L91" s="65"/>
      <c r="M91" s="66"/>
      <c r="N91" s="230"/>
      <c r="O91" s="67"/>
      <c r="P91" s="150"/>
    </row>
    <row r="92" spans="1:16" s="40" customFormat="1">
      <c r="A92" s="141" t="s">
        <v>50</v>
      </c>
      <c r="B92" s="32">
        <f>EBJul!B118 + EBJul!D118</f>
        <v>5329</v>
      </c>
      <c r="C92" s="32">
        <f>EBAug!B118 + EBAug!D118</f>
        <v>5279</v>
      </c>
      <c r="D92" s="32">
        <f>EBSep!B118 + EBSep!D118</f>
        <v>13912</v>
      </c>
      <c r="E92" s="32">
        <f>EBOct!B118 + EBOct!D118</f>
        <v>14980</v>
      </c>
      <c r="F92" s="32">
        <f>EBNov!B118 + EBNov!D118</f>
        <v>12471</v>
      </c>
      <c r="G92" s="32">
        <f>EBDec!B118 + EBDec!D118</f>
        <v>12477</v>
      </c>
      <c r="H92" s="32">
        <f>EBJan!B118 + EBJan!D118</f>
        <v>12941</v>
      </c>
      <c r="I92" s="32">
        <f>EBFeb!B118 + EBFeb!D118</f>
        <v>15607</v>
      </c>
      <c r="J92" s="32">
        <f>EBMar!B118 + EBMar!D118</f>
        <v>22826</v>
      </c>
      <c r="K92" s="32">
        <f>EBApr!B118 + EBApr!D118</f>
        <v>17624</v>
      </c>
      <c r="L92" s="32">
        <f>EBMay!B118 + EBMay!D118</f>
        <v>9216</v>
      </c>
      <c r="M92" s="32">
        <f>EBJun!B118 + EBJun!D118</f>
        <v>9315</v>
      </c>
      <c r="N92" s="98">
        <f>SUM([1]CumReport!B86:M86)</f>
        <v>89826</v>
      </c>
      <c r="O92" s="32">
        <f>SUM(B92:M92)</f>
        <v>151977</v>
      </c>
      <c r="P92" s="154">
        <f>(O92-N92)/N92</f>
        <v>0.69190434840692006</v>
      </c>
    </row>
    <row r="93" spans="1:16" s="40" customFormat="1">
      <c r="A93" s="141" t="s">
        <v>51</v>
      </c>
      <c r="B93" s="32">
        <f>EBJul!B119 + EBJul!D119</f>
        <v>14192</v>
      </c>
      <c r="C93" s="32">
        <f>EBAug!B119 + EBAug!D119</f>
        <v>14126</v>
      </c>
      <c r="D93" s="32">
        <f>EBSep!B119 + EBSep!D119</f>
        <v>39972</v>
      </c>
      <c r="E93" s="32">
        <f>EBOct!B119 + EBOct!D119</f>
        <v>30614</v>
      </c>
      <c r="F93" s="32">
        <f>EBNov!B119 + EBNov!D119</f>
        <v>30393</v>
      </c>
      <c r="G93" s="32">
        <f>EBDec!B119 + EBDec!D119</f>
        <v>30616</v>
      </c>
      <c r="H93" s="32">
        <f>EBJan!B119 + EBJan!D119</f>
        <v>32817</v>
      </c>
      <c r="I93" s="32">
        <f>EBFeb!B119 + EBFeb!D119</f>
        <v>40778</v>
      </c>
      <c r="J93" s="32">
        <f>EBMar!B119 + EBMar!D119</f>
        <v>54328</v>
      </c>
      <c r="K93" s="32">
        <f>EBApr!B119 + EBApr!D119</f>
        <v>37952</v>
      </c>
      <c r="L93" s="32">
        <f>EBMay!B119 + EBMay!D119</f>
        <v>14855</v>
      </c>
      <c r="M93" s="32">
        <f>EBJun!B119 + EBJun!D119</f>
        <v>14855</v>
      </c>
      <c r="N93" s="98">
        <f>SUM([1]CumReport!B87:M87)</f>
        <v>315185</v>
      </c>
      <c r="O93" s="32">
        <f>SUM(B93:M93)</f>
        <v>355498</v>
      </c>
      <c r="P93" s="154">
        <f>(O93-N93)/N93</f>
        <v>0.12790266034233863</v>
      </c>
    </row>
    <row r="94" spans="1:16" s="40" customFormat="1" ht="15.6">
      <c r="A94" s="114" t="s">
        <v>65</v>
      </c>
      <c r="B94" s="65"/>
      <c r="C94" s="65"/>
      <c r="D94" s="65"/>
      <c r="E94" s="65"/>
      <c r="F94" s="65"/>
      <c r="G94" s="65"/>
      <c r="H94" s="65"/>
      <c r="I94" s="65"/>
      <c r="J94" s="65"/>
      <c r="K94" s="65"/>
      <c r="L94" s="65"/>
      <c r="M94" s="66"/>
      <c r="N94" s="230"/>
      <c r="O94" s="67"/>
      <c r="P94" s="150"/>
    </row>
    <row r="95" spans="1:16" s="40" customFormat="1">
      <c r="A95" s="141" t="s">
        <v>50</v>
      </c>
      <c r="B95" s="32">
        <f>$B$99+$B$102+$B$105+$B$108+$B$111+$B$114+$B$117</f>
        <v>6623</v>
      </c>
      <c r="C95" s="32">
        <f>$C$99+$C$102+$C$105+$C$108+$C$111+$C$114+$C$117</f>
        <v>6540</v>
      </c>
      <c r="D95" s="32">
        <f>$D$99+$D$102+$D$105+$D$108+$D$111+$D$114+$D$117</f>
        <v>33215</v>
      </c>
      <c r="E95" s="32">
        <f>$E$99+$E$102+$E$105+$E$108+$E$111+$E$114+$E$117</f>
        <v>21970</v>
      </c>
      <c r="F95" s="32">
        <f>$F$99+$F$102+$F$105+$F$108+$F$111+$F$114+$F$117</f>
        <v>31963</v>
      </c>
      <c r="G95" s="32">
        <f>$G$99+$G$102+$G$105+$G$108+$G$111+$G$114+$G$117</f>
        <v>21670</v>
      </c>
      <c r="H95" s="32">
        <f>$H$99+$H$102+$H$105+$H$108+$H$111+$H$114+$H$117</f>
        <v>13656</v>
      </c>
      <c r="I95" s="32">
        <f>$I$99+$I$102+$I$105+$I$108+$I$111+$I$114+$I$117</f>
        <v>25454</v>
      </c>
      <c r="J95" s="32">
        <f>$J$99+$J$102+$J$105+$J$108+$J$111+$J$114+$J$117</f>
        <v>26302</v>
      </c>
      <c r="K95" s="32">
        <f>$K$99+$K$102+$K$105+$K$108+$K$111+$K$114+$K$117</f>
        <v>31541</v>
      </c>
      <c r="L95" s="32">
        <f>$L$99+$L$102+$L$105+$L$108+$L$111+$L$114+$L$117</f>
        <v>9349</v>
      </c>
      <c r="M95" s="32">
        <f>$M$99+$M$102+$M$105+$M$108+$M$111+$M$114+$M$117</f>
        <v>9349</v>
      </c>
      <c r="N95" s="98">
        <f>SUM([1]CumReport!B89:M89)</f>
        <v>239944</v>
      </c>
      <c r="O95" s="32">
        <f>SUM(B95:M95)</f>
        <v>237632</v>
      </c>
      <c r="P95" s="154">
        <f>(O95-N95)/N95</f>
        <v>-9.6355816357150004E-3</v>
      </c>
    </row>
    <row r="96" spans="1:16" s="40" customFormat="1">
      <c r="A96" s="141" t="s">
        <v>51</v>
      </c>
      <c r="B96" s="32">
        <f>$B$100+$B$103+$B$106+$B$109+$B$112+$B$115+$B$118</f>
        <v>90526</v>
      </c>
      <c r="C96" s="32">
        <f>$C$100+$C$103+$C$106+$C$109+$C$112+$C$115+$C$118</f>
        <v>89930</v>
      </c>
      <c r="D96" s="32">
        <f>$D$100+$D$103+$D$106+$D$109+$D$112+$D$115+$D$118</f>
        <v>419277</v>
      </c>
      <c r="E96" s="32">
        <f>$E$100+$E$103+$E$106+$E$109+$E$112+$E$115+$E$118</f>
        <v>298649</v>
      </c>
      <c r="F96" s="32">
        <f>$F$100+$F$103+$F$106+$F$109+$F$112+$F$115+$F$118</f>
        <v>444794</v>
      </c>
      <c r="G96" s="32">
        <f>$G$100+$G$103+$G$106+$G$109+$G$112+$G$115+$G$118</f>
        <v>298649</v>
      </c>
      <c r="H96" s="32">
        <f>$H$100+$H$103+$H$106+$H$109+$H$112+$H$115+$H$118</f>
        <v>222696</v>
      </c>
      <c r="I96" s="32">
        <f>$I$100+$I$103+$I$106+$I$109+$I$112+$I$115+$I$118</f>
        <v>342187</v>
      </c>
      <c r="J96" s="32">
        <f>$J$100+$J$103+$J$106+$J$109+$J$112+$J$115+$J$118</f>
        <v>367730</v>
      </c>
      <c r="K96" s="32">
        <f>$K$100+$K$103+$K$106+$K$109+$K$112+$K$115+$K$118</f>
        <v>363078</v>
      </c>
      <c r="L96" s="32">
        <f>$L$100+$L$103+$L$106+$L$109+$L$112+$L$115+$L$118</f>
        <v>145596</v>
      </c>
      <c r="M96" s="32">
        <f>$M$100+$M$103+$M$106+$M$109+$M$112+$M$115+$M$118</f>
        <v>145596</v>
      </c>
      <c r="N96" s="98">
        <f>SUM([1]CumReport!B90:M90)</f>
        <v>3130139</v>
      </c>
      <c r="O96" s="32">
        <f>SUM(B96:M96)</f>
        <v>3228708</v>
      </c>
      <c r="P96" s="163">
        <f>(O96-N96)/N96</f>
        <v>3.1490294839941611E-2</v>
      </c>
    </row>
    <row r="97" spans="1:16" s="40" customFormat="1">
      <c r="A97" s="164"/>
      <c r="B97" s="65"/>
      <c r="C97" s="65"/>
      <c r="D97" s="65"/>
      <c r="E97" s="65"/>
      <c r="F97" s="65"/>
      <c r="G97" s="65"/>
      <c r="H97" s="65"/>
      <c r="I97" s="65"/>
      <c r="J97" s="65"/>
      <c r="K97" s="65"/>
      <c r="L97" s="65"/>
      <c r="M97" s="65"/>
      <c r="N97" s="230"/>
      <c r="O97" s="65"/>
      <c r="P97" s="147"/>
    </row>
    <row r="98" spans="1:16" s="40" customFormat="1">
      <c r="A98" s="165" t="s">
        <v>66</v>
      </c>
      <c r="B98" s="65"/>
      <c r="C98" s="65"/>
      <c r="D98" s="65"/>
      <c r="E98" s="65"/>
      <c r="F98" s="65"/>
      <c r="G98" s="65"/>
      <c r="H98" s="65"/>
      <c r="I98" s="65"/>
      <c r="J98" s="65"/>
      <c r="K98" s="65"/>
      <c r="L98" s="65"/>
      <c r="M98" s="65"/>
      <c r="N98" s="230"/>
      <c r="O98" s="65"/>
      <c r="P98" s="147"/>
    </row>
    <row r="99" spans="1:16" s="40" customFormat="1">
      <c r="A99" s="141" t="s">
        <v>52</v>
      </c>
      <c r="B99" s="32">
        <v>1105</v>
      </c>
      <c r="C99" s="32">
        <v>1094</v>
      </c>
      <c r="D99" s="32">
        <v>3844</v>
      </c>
      <c r="E99" s="32">
        <v>1988</v>
      </c>
      <c r="F99" s="32">
        <v>3658</v>
      </c>
      <c r="G99" s="32">
        <v>1988</v>
      </c>
      <c r="H99" s="32">
        <v>1654</v>
      </c>
      <c r="I99" s="32">
        <v>3166</v>
      </c>
      <c r="J99" s="32">
        <v>4192</v>
      </c>
      <c r="K99" s="32">
        <v>4170</v>
      </c>
      <c r="L99" s="32">
        <v>1761</v>
      </c>
      <c r="M99" s="32">
        <v>1761</v>
      </c>
      <c r="N99" s="98">
        <f>SUM([1]CumReport!B93:M93)</f>
        <v>23729</v>
      </c>
      <c r="O99" s="32">
        <f>SUM(B99:M99)</f>
        <v>30381</v>
      </c>
      <c r="P99" s="152">
        <f>(O99-N99)/N99</f>
        <v>0.2803320831050613</v>
      </c>
    </row>
    <row r="100" spans="1:16" s="40" customFormat="1">
      <c r="A100" s="141" t="s">
        <v>53</v>
      </c>
      <c r="B100" s="32">
        <v>12902</v>
      </c>
      <c r="C100" s="32">
        <v>12815</v>
      </c>
      <c r="D100" s="32">
        <v>45664</v>
      </c>
      <c r="E100" s="32">
        <v>19023</v>
      </c>
      <c r="F100" s="32">
        <v>39223</v>
      </c>
      <c r="G100" s="32">
        <v>19023</v>
      </c>
      <c r="H100" s="32">
        <v>15858</v>
      </c>
      <c r="I100" s="32">
        <v>41119</v>
      </c>
      <c r="J100" s="32">
        <v>52010</v>
      </c>
      <c r="K100" s="32">
        <v>47984</v>
      </c>
      <c r="L100" s="32">
        <v>26886</v>
      </c>
      <c r="M100" s="32">
        <v>26886</v>
      </c>
      <c r="N100" s="98">
        <f>SUM([1]CumReport!B94:M94)</f>
        <v>497857</v>
      </c>
      <c r="O100" s="32">
        <f>SUM(B100:M100)</f>
        <v>359393</v>
      </c>
      <c r="P100" s="166">
        <f>(O100-N100)/N100</f>
        <v>-0.27812002241607531</v>
      </c>
    </row>
    <row r="101" spans="1:16" s="40" customFormat="1">
      <c r="A101" s="165" t="s">
        <v>67</v>
      </c>
      <c r="B101" s="65"/>
      <c r="C101" s="65"/>
      <c r="D101" s="65"/>
      <c r="E101" s="65"/>
      <c r="F101" s="65"/>
      <c r="G101" s="65"/>
      <c r="H101" s="65"/>
      <c r="I101" s="65"/>
      <c r="J101" s="65"/>
      <c r="K101" s="65"/>
      <c r="L101" s="65"/>
      <c r="M101" s="65"/>
      <c r="N101" s="230"/>
      <c r="O101" s="65"/>
      <c r="P101" s="147"/>
    </row>
    <row r="102" spans="1:16" s="40" customFormat="1">
      <c r="A102" s="141" t="s">
        <v>52</v>
      </c>
      <c r="B102" s="32">
        <v>509</v>
      </c>
      <c r="C102" s="32">
        <v>508</v>
      </c>
      <c r="D102" s="32">
        <v>3752</v>
      </c>
      <c r="E102" s="32">
        <v>2910</v>
      </c>
      <c r="F102" s="32">
        <v>4182</v>
      </c>
      <c r="G102" s="32">
        <v>2910</v>
      </c>
      <c r="H102" s="32">
        <v>1410</v>
      </c>
      <c r="I102" s="32">
        <v>3008</v>
      </c>
      <c r="J102" s="32">
        <v>3739</v>
      </c>
      <c r="K102" s="32">
        <v>3952</v>
      </c>
      <c r="L102" s="32">
        <v>862</v>
      </c>
      <c r="M102" s="32">
        <v>862</v>
      </c>
      <c r="N102" s="98">
        <f>SUM([1]CumReport!B96:M96)</f>
        <v>28168</v>
      </c>
      <c r="O102" s="32">
        <f>SUM(B102:M102)</f>
        <v>28604</v>
      </c>
      <c r="P102" s="152">
        <f>(O102-N102)/N102</f>
        <v>1.547855722806021E-2</v>
      </c>
    </row>
    <row r="103" spans="1:16" s="40" customFormat="1">
      <c r="A103" s="141" t="s">
        <v>53</v>
      </c>
      <c r="B103" s="32">
        <v>2649</v>
      </c>
      <c r="C103" s="32">
        <v>2649</v>
      </c>
      <c r="D103" s="32">
        <v>31975</v>
      </c>
      <c r="E103" s="32">
        <v>20522</v>
      </c>
      <c r="F103" s="32">
        <v>35081</v>
      </c>
      <c r="G103" s="32">
        <v>20522</v>
      </c>
      <c r="H103" s="32">
        <v>13263</v>
      </c>
      <c r="I103" s="32">
        <v>28367</v>
      </c>
      <c r="J103" s="32">
        <v>36392</v>
      </c>
      <c r="K103" s="32">
        <v>36439</v>
      </c>
      <c r="L103" s="32">
        <v>14752</v>
      </c>
      <c r="M103" s="32">
        <v>14752</v>
      </c>
      <c r="N103" s="98">
        <f>SUM([1]CumReport!B97:M97)</f>
        <v>372003</v>
      </c>
      <c r="O103" s="32">
        <f>SUM(B103:M103)</f>
        <v>257363</v>
      </c>
      <c r="P103" s="151">
        <f>(O103-N103)/N103</f>
        <v>-0.30816955777238353</v>
      </c>
    </row>
    <row r="104" spans="1:16" s="40" customFormat="1">
      <c r="A104" s="165" t="s">
        <v>68</v>
      </c>
      <c r="B104" s="65"/>
      <c r="C104" s="65"/>
      <c r="D104" s="65"/>
      <c r="E104" s="65"/>
      <c r="F104" s="65"/>
      <c r="G104" s="65"/>
      <c r="H104" s="65"/>
      <c r="I104" s="65"/>
      <c r="J104" s="65"/>
      <c r="K104" s="65"/>
      <c r="L104" s="65"/>
      <c r="M104" s="65"/>
      <c r="N104" s="230"/>
      <c r="O104" s="65"/>
      <c r="P104" s="147"/>
    </row>
    <row r="105" spans="1:16" s="40" customFormat="1">
      <c r="A105" s="141" t="s">
        <v>52</v>
      </c>
      <c r="B105" s="32">
        <v>385</v>
      </c>
      <c r="C105" s="32">
        <v>381</v>
      </c>
      <c r="D105" s="32">
        <v>1764</v>
      </c>
      <c r="E105" s="32">
        <v>1338</v>
      </c>
      <c r="F105" s="32">
        <v>1622</v>
      </c>
      <c r="G105" s="32">
        <v>1338</v>
      </c>
      <c r="H105" s="32">
        <v>308</v>
      </c>
      <c r="I105" s="32">
        <v>1126</v>
      </c>
      <c r="J105" s="32">
        <v>2103</v>
      </c>
      <c r="K105" s="32">
        <v>1322</v>
      </c>
      <c r="L105" s="32">
        <v>695</v>
      </c>
      <c r="M105" s="32">
        <v>695</v>
      </c>
      <c r="N105" s="98">
        <f>SUM([1]CumReport!B99:M99)</f>
        <v>12156</v>
      </c>
      <c r="O105" s="32">
        <f>SUM(B105:M105)</f>
        <v>13077</v>
      </c>
      <c r="P105" s="152">
        <f>(O105-N105)/N105</f>
        <v>7.576505429417571E-2</v>
      </c>
    </row>
    <row r="106" spans="1:16" s="40" customFormat="1">
      <c r="A106" s="141" t="s">
        <v>53</v>
      </c>
      <c r="B106" s="32">
        <v>2614</v>
      </c>
      <c r="C106" s="32">
        <v>2535</v>
      </c>
      <c r="D106" s="32">
        <v>12608</v>
      </c>
      <c r="E106" s="32">
        <v>10002</v>
      </c>
      <c r="F106" s="32">
        <v>15061</v>
      </c>
      <c r="G106" s="32">
        <v>10002</v>
      </c>
      <c r="H106" s="32">
        <v>5207</v>
      </c>
      <c r="I106" s="32">
        <v>9338</v>
      </c>
      <c r="J106" s="32">
        <v>20329</v>
      </c>
      <c r="K106" s="32">
        <v>10599</v>
      </c>
      <c r="L106" s="32">
        <v>4973</v>
      </c>
      <c r="M106" s="32">
        <v>4973</v>
      </c>
      <c r="N106" s="98">
        <f>SUM([1]CumReport!B100:M100)</f>
        <v>101018</v>
      </c>
      <c r="O106" s="32">
        <f>SUM(B106:M106)</f>
        <v>108241</v>
      </c>
      <c r="P106" s="151">
        <f>(O106-N106)/N106</f>
        <v>7.150210853511256E-2</v>
      </c>
    </row>
    <row r="107" spans="1:16" s="40" customFormat="1">
      <c r="A107" s="165" t="s">
        <v>69</v>
      </c>
      <c r="B107" s="65"/>
      <c r="C107" s="65"/>
      <c r="D107" s="65"/>
      <c r="E107" s="65"/>
      <c r="F107" s="65"/>
      <c r="G107" s="65"/>
      <c r="H107" s="65"/>
      <c r="I107" s="65"/>
      <c r="J107" s="65"/>
      <c r="K107" s="65"/>
      <c r="L107" s="65"/>
      <c r="M107" s="65"/>
      <c r="N107" s="230"/>
      <c r="O107" s="65"/>
      <c r="P107" s="147"/>
    </row>
    <row r="108" spans="1:16" s="40" customFormat="1">
      <c r="A108" s="141" t="s">
        <v>52</v>
      </c>
      <c r="B108" s="32">
        <v>67</v>
      </c>
      <c r="C108" s="32">
        <v>66</v>
      </c>
      <c r="D108" s="32">
        <v>502</v>
      </c>
      <c r="E108" s="32">
        <v>460</v>
      </c>
      <c r="F108" s="32">
        <v>437</v>
      </c>
      <c r="G108" s="32">
        <v>160</v>
      </c>
      <c r="H108" s="32">
        <v>90</v>
      </c>
      <c r="I108" s="32">
        <v>468</v>
      </c>
      <c r="J108" s="32">
        <v>724</v>
      </c>
      <c r="K108" s="32">
        <v>529</v>
      </c>
      <c r="L108" s="32">
        <v>20</v>
      </c>
      <c r="M108" s="32">
        <v>20</v>
      </c>
      <c r="N108" s="98">
        <f>SUM([1]CumReport!B102:M102)</f>
        <v>3733</v>
      </c>
      <c r="O108" s="32">
        <f>SUM(B108:M108)</f>
        <v>3543</v>
      </c>
      <c r="P108" s="152">
        <f>(O108-N108)/N108</f>
        <v>-5.0897401553710156E-2</v>
      </c>
    </row>
    <row r="109" spans="1:16" s="40" customFormat="1">
      <c r="A109" s="141" t="s">
        <v>53</v>
      </c>
      <c r="B109" s="32">
        <v>406</v>
      </c>
      <c r="C109" s="32">
        <v>405</v>
      </c>
      <c r="D109" s="32">
        <v>3976</v>
      </c>
      <c r="E109" s="32">
        <v>2391</v>
      </c>
      <c r="F109" s="32">
        <v>3677</v>
      </c>
      <c r="G109" s="32">
        <v>2391</v>
      </c>
      <c r="H109" s="32">
        <v>443</v>
      </c>
      <c r="I109" s="32">
        <v>6398</v>
      </c>
      <c r="J109" s="32">
        <v>6015</v>
      </c>
      <c r="K109" s="32">
        <v>4902</v>
      </c>
      <c r="L109" s="32">
        <v>500</v>
      </c>
      <c r="M109" s="32">
        <v>500</v>
      </c>
      <c r="N109" s="98">
        <f>SUM([1]CumReport!B103:M103)</f>
        <v>45146</v>
      </c>
      <c r="O109" s="32">
        <f>SUM(B109:M109)</f>
        <v>32004</v>
      </c>
      <c r="P109" s="151">
        <f>(O109-N109)/N109</f>
        <v>-0.29109998670978604</v>
      </c>
    </row>
    <row r="110" spans="1:16" s="40" customFormat="1">
      <c r="A110" s="165" t="s">
        <v>70</v>
      </c>
      <c r="B110" s="65"/>
      <c r="C110" s="65"/>
      <c r="D110" s="65"/>
      <c r="E110" s="65"/>
      <c r="F110" s="65"/>
      <c r="G110" s="65"/>
      <c r="H110" s="65"/>
      <c r="I110" s="65"/>
      <c r="J110" s="65"/>
      <c r="K110" s="65"/>
      <c r="L110" s="65"/>
      <c r="M110" s="65"/>
      <c r="N110" s="230"/>
      <c r="O110" s="65"/>
      <c r="P110" s="147"/>
    </row>
    <row r="111" spans="1:16" s="40" customFormat="1">
      <c r="A111" s="141" t="s">
        <v>52</v>
      </c>
      <c r="B111" s="32">
        <v>2268</v>
      </c>
      <c r="C111" s="32">
        <v>2223</v>
      </c>
      <c r="D111" s="32">
        <v>12483</v>
      </c>
      <c r="E111" s="32">
        <v>6540</v>
      </c>
      <c r="F111" s="32">
        <v>10274</v>
      </c>
      <c r="G111" s="32">
        <v>6540</v>
      </c>
      <c r="H111" s="32">
        <v>5180</v>
      </c>
      <c r="I111" s="32">
        <v>9343</v>
      </c>
      <c r="J111" s="32">
        <v>6685</v>
      </c>
      <c r="K111" s="32">
        <v>10014</v>
      </c>
      <c r="L111" s="32">
        <v>2997</v>
      </c>
      <c r="M111" s="32">
        <v>2997</v>
      </c>
      <c r="N111" s="98">
        <f>SUM([1]CumReport!B105:M105)</f>
        <v>82981</v>
      </c>
      <c r="O111" s="32">
        <f>SUM(B111:M111)</f>
        <v>77544</v>
      </c>
      <c r="P111" s="152">
        <f>(O111-N111)/N111</f>
        <v>-6.5521022884756752E-2</v>
      </c>
    </row>
    <row r="112" spans="1:16" s="40" customFormat="1">
      <c r="A112" s="141" t="s">
        <v>53</v>
      </c>
      <c r="B112" s="32">
        <v>45329</v>
      </c>
      <c r="C112" s="32">
        <v>45162</v>
      </c>
      <c r="D112" s="32">
        <v>166492</v>
      </c>
      <c r="E112" s="32">
        <v>99151</v>
      </c>
      <c r="F112" s="32">
        <v>174855</v>
      </c>
      <c r="G112" s="32">
        <v>99151</v>
      </c>
      <c r="H112" s="32">
        <v>88559</v>
      </c>
      <c r="I112" s="32">
        <v>120885</v>
      </c>
      <c r="J112" s="32">
        <v>95140</v>
      </c>
      <c r="K112" s="32">
        <v>122608</v>
      </c>
      <c r="L112" s="32">
        <v>56410</v>
      </c>
      <c r="M112" s="32">
        <v>56410</v>
      </c>
      <c r="N112" s="98">
        <f>SUM([1]CumReport!B106:M106)</f>
        <v>897597</v>
      </c>
      <c r="O112" s="32">
        <f>SUM(B112:M112)</f>
        <v>1170152</v>
      </c>
      <c r="P112" s="166">
        <f>(O112-N112)/N112</f>
        <v>0.30364963341009382</v>
      </c>
    </row>
    <row r="113" spans="1:17" s="40" customFormat="1">
      <c r="A113" s="165" t="s">
        <v>71</v>
      </c>
      <c r="B113" s="65"/>
      <c r="C113" s="65"/>
      <c r="D113" s="65"/>
      <c r="E113" s="65"/>
      <c r="F113" s="65"/>
      <c r="G113" s="65"/>
      <c r="H113" s="65"/>
      <c r="I113" s="65"/>
      <c r="J113" s="65"/>
      <c r="K113" s="65"/>
      <c r="L113" s="65"/>
      <c r="M113" s="65"/>
      <c r="N113" s="230"/>
      <c r="O113" s="65"/>
      <c r="P113" s="147"/>
    </row>
    <row r="114" spans="1:17" s="40" customFormat="1">
      <c r="A114" s="141" t="s">
        <v>52</v>
      </c>
      <c r="B114" s="32">
        <v>282</v>
      </c>
      <c r="C114" s="32">
        <v>279</v>
      </c>
      <c r="D114" s="32">
        <v>599</v>
      </c>
      <c r="E114" s="32">
        <v>557</v>
      </c>
      <c r="F114" s="32">
        <v>770</v>
      </c>
      <c r="G114" s="32">
        <v>557</v>
      </c>
      <c r="H114" s="32">
        <v>247</v>
      </c>
      <c r="I114" s="32">
        <v>644</v>
      </c>
      <c r="J114" s="32">
        <v>926</v>
      </c>
      <c r="K114" s="32">
        <v>867</v>
      </c>
      <c r="L114" s="32">
        <v>343</v>
      </c>
      <c r="M114" s="32">
        <v>343</v>
      </c>
      <c r="N114" s="98">
        <f>SUM([1]CumReport!B108:M108)</f>
        <v>6103</v>
      </c>
      <c r="O114" s="32">
        <f>SUM(B114:M114)</f>
        <v>6414</v>
      </c>
      <c r="P114" s="154">
        <f>(O114-N114)/N114</f>
        <v>5.095854497787973E-2</v>
      </c>
    </row>
    <row r="115" spans="1:17" s="40" customFormat="1">
      <c r="A115" s="141" t="s">
        <v>53</v>
      </c>
      <c r="B115" s="32">
        <v>1475</v>
      </c>
      <c r="C115" s="32">
        <v>1463</v>
      </c>
      <c r="D115" s="32">
        <v>6109</v>
      </c>
      <c r="E115" s="32">
        <v>7068</v>
      </c>
      <c r="F115" s="32">
        <v>10768</v>
      </c>
      <c r="G115" s="32">
        <v>7068</v>
      </c>
      <c r="H115" s="32">
        <v>4014</v>
      </c>
      <c r="I115" s="32">
        <v>4103</v>
      </c>
      <c r="J115" s="32">
        <v>12285</v>
      </c>
      <c r="K115" s="32">
        <v>8033</v>
      </c>
      <c r="L115" s="32">
        <v>5835</v>
      </c>
      <c r="M115" s="32">
        <v>5835</v>
      </c>
      <c r="N115" s="98">
        <f>SUM([1]CumReport!B109:M109)</f>
        <v>75054</v>
      </c>
      <c r="O115" s="32">
        <f>SUM(B115:M115)</f>
        <v>74056</v>
      </c>
      <c r="P115" s="151">
        <f>(O115-N115)/N115</f>
        <v>-1.3297092759879553E-2</v>
      </c>
    </row>
    <row r="116" spans="1:17" s="40" customFormat="1">
      <c r="A116" s="165" t="s">
        <v>72</v>
      </c>
      <c r="B116" s="65"/>
      <c r="C116" s="65"/>
      <c r="D116" s="65"/>
      <c r="E116" s="65"/>
      <c r="F116" s="65"/>
      <c r="G116" s="65"/>
      <c r="H116" s="65"/>
      <c r="I116" s="65"/>
      <c r="J116" s="65"/>
      <c r="K116" s="65"/>
      <c r="L116" s="65"/>
      <c r="M116" s="65"/>
      <c r="N116" s="230"/>
      <c r="O116" s="65"/>
      <c r="P116" s="147"/>
    </row>
    <row r="117" spans="1:17" s="40" customFormat="1">
      <c r="A117" s="141" t="s">
        <v>52</v>
      </c>
      <c r="B117" s="32">
        <v>2007</v>
      </c>
      <c r="C117" s="32">
        <v>1989</v>
      </c>
      <c r="D117" s="32">
        <v>10271</v>
      </c>
      <c r="E117" s="32">
        <v>8177</v>
      </c>
      <c r="F117" s="32">
        <v>11020</v>
      </c>
      <c r="G117" s="32">
        <v>8177</v>
      </c>
      <c r="H117" s="32">
        <v>4767</v>
      </c>
      <c r="I117" s="32">
        <v>7699</v>
      </c>
      <c r="J117" s="32">
        <v>7933</v>
      </c>
      <c r="K117" s="32">
        <v>10687</v>
      </c>
      <c r="L117" s="32">
        <v>2671</v>
      </c>
      <c r="M117" s="32">
        <v>2671</v>
      </c>
      <c r="N117" s="98">
        <f>SUM([1]CumReport!B111:M111)</f>
        <v>83074</v>
      </c>
      <c r="O117" s="32">
        <f>SUM(B117:M117)</f>
        <v>78069</v>
      </c>
      <c r="P117" s="154">
        <f>(O117-N117)/N117</f>
        <v>-6.0247490189469628E-2</v>
      </c>
    </row>
    <row r="118" spans="1:17" s="40" customFormat="1" ht="15.6">
      <c r="A118" s="141" t="s">
        <v>53</v>
      </c>
      <c r="B118" s="32">
        <v>25151</v>
      </c>
      <c r="C118" s="32">
        <v>24901</v>
      </c>
      <c r="D118" s="32">
        <v>152453</v>
      </c>
      <c r="E118" s="32">
        <v>140492</v>
      </c>
      <c r="F118" s="32">
        <v>166129</v>
      </c>
      <c r="G118" s="32">
        <v>140492</v>
      </c>
      <c r="H118" s="32">
        <v>95352</v>
      </c>
      <c r="I118" s="32">
        <v>131977</v>
      </c>
      <c r="J118" s="32">
        <v>145559</v>
      </c>
      <c r="K118" s="32">
        <v>132513</v>
      </c>
      <c r="L118" s="32">
        <v>36240</v>
      </c>
      <c r="M118" s="32">
        <v>36240</v>
      </c>
      <c r="N118" s="98">
        <f>SUM([1]CumReport!B112:M112)</f>
        <v>1141464</v>
      </c>
      <c r="O118" s="32">
        <f>SUM(B118:M118)</f>
        <v>1227499</v>
      </c>
      <c r="P118" s="166">
        <f>(O118-N118)/N118</f>
        <v>7.5372504082476532E-2</v>
      </c>
      <c r="Q118" s="38"/>
    </row>
    <row r="119" spans="1:17" s="40" customFormat="1" ht="15.6">
      <c r="A119" s="167" t="s">
        <v>128</v>
      </c>
      <c r="B119" s="72"/>
      <c r="C119" s="72"/>
      <c r="D119" s="72"/>
      <c r="E119" s="72"/>
      <c r="F119" s="72"/>
      <c r="G119" s="72"/>
      <c r="H119" s="72"/>
      <c r="I119" s="72"/>
      <c r="J119" s="72"/>
      <c r="K119" s="72"/>
      <c r="L119" s="72"/>
      <c r="M119" s="72"/>
      <c r="N119" s="73"/>
      <c r="O119" s="72"/>
      <c r="P119" s="168"/>
    </row>
    <row r="120" spans="1:17" s="40" customFormat="1" ht="13.8" thickBot="1">
      <c r="A120" s="169"/>
      <c r="B120" s="170"/>
      <c r="C120" s="170"/>
      <c r="D120" s="170"/>
      <c r="E120" s="170"/>
      <c r="F120" s="170"/>
      <c r="G120" s="170"/>
      <c r="H120" s="170"/>
      <c r="I120" s="170"/>
      <c r="J120" s="170"/>
      <c r="K120" s="170"/>
      <c r="L120" s="170"/>
      <c r="M120" s="170"/>
      <c r="N120" s="171"/>
      <c r="O120" s="170"/>
      <c r="P120" s="172"/>
    </row>
    <row r="121" spans="1:17" s="40" customFormat="1" ht="14.4" thickTop="1" thickBot="1">
      <c r="A121" s="35"/>
      <c r="B121" s="74"/>
      <c r="C121" s="74"/>
      <c r="D121" s="74"/>
      <c r="E121" s="74"/>
      <c r="F121" s="74"/>
      <c r="G121" s="74"/>
      <c r="H121" s="74"/>
      <c r="I121" s="74"/>
      <c r="J121" s="74"/>
      <c r="K121" s="74"/>
      <c r="L121" s="74"/>
      <c r="M121" s="74"/>
      <c r="N121" s="75"/>
      <c r="O121" s="75"/>
      <c r="P121" s="76"/>
    </row>
    <row r="122" spans="1:17" s="40" customFormat="1" ht="14.4" thickTop="1" thickBot="1">
      <c r="A122" s="132"/>
      <c r="B122" s="173" t="s">
        <v>40</v>
      </c>
      <c r="C122" s="174" t="s">
        <v>26</v>
      </c>
      <c r="D122" s="174" t="s">
        <v>44</v>
      </c>
      <c r="E122" s="174" t="s">
        <v>28</v>
      </c>
      <c r="F122" s="174" t="s">
        <v>29</v>
      </c>
      <c r="G122" s="174" t="s">
        <v>30</v>
      </c>
      <c r="H122" s="174" t="s">
        <v>31</v>
      </c>
      <c r="I122" s="174" t="s">
        <v>32</v>
      </c>
      <c r="J122" s="174" t="s">
        <v>41</v>
      </c>
      <c r="K122" s="174" t="s">
        <v>42</v>
      </c>
      <c r="L122" s="174" t="s">
        <v>35</v>
      </c>
      <c r="M122" s="174" t="s">
        <v>43</v>
      </c>
      <c r="N122" s="175" t="str">
        <f>N3</f>
        <v>7/11-6/12</v>
      </c>
      <c r="O122" s="176" t="str">
        <f>O3</f>
        <v>7/12-6/13</v>
      </c>
      <c r="P122" s="177" t="str">
        <f>P3</f>
        <v>FY12-FY13</v>
      </c>
    </row>
    <row r="123" spans="1:17" s="40" customFormat="1">
      <c r="A123" s="178" t="s">
        <v>45</v>
      </c>
      <c r="B123" s="77"/>
      <c r="C123" s="77"/>
      <c r="D123" s="77"/>
      <c r="E123" s="77"/>
      <c r="F123" s="77"/>
      <c r="G123" s="77"/>
      <c r="H123" s="77"/>
      <c r="I123" s="77"/>
      <c r="J123" s="77"/>
      <c r="K123" s="77"/>
      <c r="L123" s="77"/>
      <c r="M123" s="77"/>
      <c r="N123" s="78"/>
      <c r="O123" s="77"/>
      <c r="P123" s="179"/>
    </row>
    <row r="124" spans="1:17" s="40" customFormat="1">
      <c r="A124" s="141"/>
      <c r="B124" s="32"/>
      <c r="C124" s="32"/>
      <c r="D124" s="32"/>
      <c r="E124" s="32"/>
      <c r="F124" s="32"/>
      <c r="G124" s="32"/>
      <c r="H124" s="32"/>
      <c r="I124" s="32"/>
      <c r="J124" s="32"/>
      <c r="K124" s="32"/>
      <c r="L124" s="32"/>
      <c r="M124" s="32"/>
      <c r="N124" s="79"/>
      <c r="O124" s="32"/>
      <c r="P124" s="139"/>
    </row>
    <row r="125" spans="1:17" s="40" customFormat="1">
      <c r="A125" s="114" t="s">
        <v>54</v>
      </c>
      <c r="B125" s="65"/>
      <c r="C125" s="65"/>
      <c r="D125" s="65"/>
      <c r="E125" s="65"/>
      <c r="F125" s="65"/>
      <c r="G125" s="65"/>
      <c r="H125" s="65"/>
      <c r="I125" s="65"/>
      <c r="J125" s="65"/>
      <c r="K125" s="65"/>
      <c r="L125" s="65"/>
      <c r="M125" s="65"/>
      <c r="N125" s="80"/>
      <c r="O125" s="65"/>
      <c r="P125" s="162"/>
    </row>
    <row r="126" spans="1:17" s="40" customFormat="1" ht="15.6">
      <c r="A126" s="114" t="s">
        <v>153</v>
      </c>
      <c r="B126" s="65"/>
      <c r="C126" s="65"/>
      <c r="D126" s="65"/>
      <c r="E126" s="65"/>
      <c r="F126" s="65"/>
      <c r="G126" s="65"/>
      <c r="H126" s="65"/>
      <c r="I126" s="65"/>
      <c r="J126" s="65"/>
      <c r="K126" s="65"/>
      <c r="L126" s="65"/>
      <c r="M126" s="65"/>
      <c r="N126" s="65"/>
      <c r="O126" s="65"/>
      <c r="P126" s="162"/>
    </row>
    <row r="127" spans="1:17" s="40" customFormat="1">
      <c r="A127" s="141" t="s">
        <v>52</v>
      </c>
      <c r="B127" s="32">
        <f>SUM(B131,B134,B137,B140,B143,B146,B149)</f>
        <v>1281</v>
      </c>
      <c r="C127" s="32">
        <f t="shared" ref="C127:M128" si="3">SUM(C131,C134,C137,C140,C143,C146,C149)</f>
        <v>912</v>
      </c>
      <c r="D127" s="32">
        <f t="shared" si="3"/>
        <v>4349</v>
      </c>
      <c r="E127" s="32">
        <f t="shared" si="3"/>
        <v>7340</v>
      </c>
      <c r="F127" s="32">
        <f t="shared" si="3"/>
        <v>7423</v>
      </c>
      <c r="G127" s="32">
        <f t="shared" si="3"/>
        <v>2377</v>
      </c>
      <c r="H127" s="32">
        <f t="shared" si="3"/>
        <v>1859</v>
      </c>
      <c r="I127" s="32">
        <f t="shared" si="3"/>
        <v>4170</v>
      </c>
      <c r="J127" s="32">
        <f t="shared" si="3"/>
        <v>6704</v>
      </c>
      <c r="K127" s="32">
        <f t="shared" si="3"/>
        <v>6949</v>
      </c>
      <c r="L127" s="32">
        <f t="shared" si="3"/>
        <v>1293</v>
      </c>
      <c r="M127" s="32">
        <f t="shared" si="3"/>
        <v>1293</v>
      </c>
      <c r="N127" s="98">
        <f>SUM([1]CumReport!B121:M121)</f>
        <v>38397</v>
      </c>
      <c r="O127" s="32">
        <f>SUM(B127:M127)</f>
        <v>45950</v>
      </c>
      <c r="P127" s="154">
        <f>(O127-N127)/N127</f>
        <v>0.19670807615178268</v>
      </c>
    </row>
    <row r="128" spans="1:17" s="33" customFormat="1">
      <c r="A128" s="141" t="s">
        <v>53</v>
      </c>
      <c r="B128" s="32">
        <f>SUM(B132,B135,B138,B141,B144,B147,B150)</f>
        <v>28283</v>
      </c>
      <c r="C128" s="32">
        <f t="shared" si="3"/>
        <v>24798</v>
      </c>
      <c r="D128" s="32">
        <f t="shared" si="3"/>
        <v>100698</v>
      </c>
      <c r="E128" s="32">
        <f t="shared" si="3"/>
        <v>192916</v>
      </c>
      <c r="F128" s="32">
        <f t="shared" si="3"/>
        <v>241109</v>
      </c>
      <c r="G128" s="32">
        <f t="shared" si="3"/>
        <v>101273</v>
      </c>
      <c r="H128" s="32">
        <f t="shared" si="3"/>
        <v>48849</v>
      </c>
      <c r="I128" s="32">
        <f t="shared" si="3"/>
        <v>120372</v>
      </c>
      <c r="J128" s="32">
        <f t="shared" si="3"/>
        <v>195882</v>
      </c>
      <c r="K128" s="32">
        <f t="shared" si="3"/>
        <v>267170</v>
      </c>
      <c r="L128" s="32">
        <f t="shared" si="3"/>
        <v>31745</v>
      </c>
      <c r="M128" s="32">
        <f t="shared" si="3"/>
        <v>31745</v>
      </c>
      <c r="N128" s="98">
        <f>SUM([1]CumReport!B122:M122)</f>
        <v>1102793</v>
      </c>
      <c r="O128" s="32">
        <f>SUM(B128:M128)</f>
        <v>1384840</v>
      </c>
      <c r="P128" s="152">
        <f>(O128-N128)/N128</f>
        <v>0.25575697343019044</v>
      </c>
    </row>
    <row r="129" spans="1:16" s="33" customFormat="1">
      <c r="A129" s="164"/>
      <c r="B129" s="65"/>
      <c r="C129" s="65"/>
      <c r="D129" s="65"/>
      <c r="E129" s="65"/>
      <c r="F129" s="65"/>
      <c r="G129" s="65"/>
      <c r="H129" s="65"/>
      <c r="I129" s="65"/>
      <c r="J129" s="65"/>
      <c r="K129" s="65"/>
      <c r="L129" s="65"/>
      <c r="M129" s="65"/>
      <c r="N129" s="230"/>
      <c r="O129" s="65"/>
      <c r="P129" s="147"/>
    </row>
    <row r="130" spans="1:16" s="40" customFormat="1">
      <c r="A130" s="165" t="s">
        <v>100</v>
      </c>
      <c r="B130" s="65"/>
      <c r="C130" s="65"/>
      <c r="D130" s="65"/>
      <c r="E130" s="65"/>
      <c r="F130" s="65"/>
      <c r="G130" s="65"/>
      <c r="H130" s="65"/>
      <c r="I130" s="65"/>
      <c r="J130" s="65"/>
      <c r="K130" s="65"/>
      <c r="L130" s="65"/>
      <c r="M130" s="65"/>
      <c r="N130" s="230"/>
      <c r="O130" s="65"/>
      <c r="P130" s="147"/>
    </row>
    <row r="131" spans="1:16" s="40" customFormat="1">
      <c r="A131" s="141" t="s">
        <v>52</v>
      </c>
      <c r="B131" s="32">
        <v>523</v>
      </c>
      <c r="C131" s="32">
        <v>284</v>
      </c>
      <c r="D131" s="32">
        <v>1568</v>
      </c>
      <c r="E131" s="32">
        <v>2063</v>
      </c>
      <c r="F131" s="32">
        <v>1988</v>
      </c>
      <c r="G131" s="32">
        <v>555</v>
      </c>
      <c r="H131" s="32">
        <v>755</v>
      </c>
      <c r="I131" s="32">
        <v>945</v>
      </c>
      <c r="J131" s="32">
        <v>1852</v>
      </c>
      <c r="K131" s="32">
        <v>1622</v>
      </c>
      <c r="L131" s="32">
        <v>529</v>
      </c>
      <c r="M131" s="32">
        <v>529</v>
      </c>
      <c r="N131" s="98">
        <f>SUM([1]CumReport!B125:M125)</f>
        <v>9944</v>
      </c>
      <c r="O131" s="32">
        <f>SUM(B131:M131)</f>
        <v>13213</v>
      </c>
      <c r="P131" s="152">
        <f>(O131-N131)/N131</f>
        <v>0.32874094931617054</v>
      </c>
    </row>
    <row r="132" spans="1:16" s="33" customFormat="1">
      <c r="A132" s="141" t="s">
        <v>53</v>
      </c>
      <c r="B132" s="32">
        <v>13248</v>
      </c>
      <c r="C132" s="32">
        <v>4964</v>
      </c>
      <c r="D132" s="32">
        <v>29705</v>
      </c>
      <c r="E132" s="32">
        <v>43667</v>
      </c>
      <c r="F132" s="32">
        <v>49187</v>
      </c>
      <c r="G132" s="32">
        <v>16182</v>
      </c>
      <c r="H132" s="32">
        <v>17645</v>
      </c>
      <c r="I132" s="32">
        <v>27800</v>
      </c>
      <c r="J132" s="32">
        <v>56341</v>
      </c>
      <c r="K132" s="32">
        <v>57918</v>
      </c>
      <c r="L132" s="32">
        <v>19998</v>
      </c>
      <c r="M132" s="32">
        <v>19998</v>
      </c>
      <c r="N132" s="98">
        <f>SUM([1]CumReport!B126:M126)</f>
        <v>266426</v>
      </c>
      <c r="O132" s="32">
        <f>SUM(B132:M132)</f>
        <v>356653</v>
      </c>
      <c r="P132" s="152">
        <f>(O132-N132)/N132</f>
        <v>0.33865688784127673</v>
      </c>
    </row>
    <row r="133" spans="1:16" s="40" customFormat="1" ht="12.75" customHeight="1">
      <c r="A133" s="165" t="s">
        <v>99</v>
      </c>
      <c r="B133" s="65"/>
      <c r="C133" s="65"/>
      <c r="D133" s="65"/>
      <c r="E133" s="65"/>
      <c r="F133" s="65"/>
      <c r="G133" s="65"/>
      <c r="H133" s="65"/>
      <c r="I133" s="65"/>
      <c r="J133" s="65"/>
      <c r="K133" s="65"/>
      <c r="L133" s="65"/>
      <c r="M133" s="65"/>
      <c r="N133" s="230"/>
      <c r="O133" s="65"/>
      <c r="P133" s="147"/>
    </row>
    <row r="134" spans="1:16" s="40" customFormat="1" ht="12.75" customHeight="1">
      <c r="A134" s="141" t="s">
        <v>52</v>
      </c>
      <c r="B134" s="32">
        <v>115</v>
      </c>
      <c r="C134" s="32">
        <v>152</v>
      </c>
      <c r="D134" s="32">
        <v>503</v>
      </c>
      <c r="E134" s="32">
        <v>1228</v>
      </c>
      <c r="F134" s="32">
        <v>1133</v>
      </c>
      <c r="G134" s="32">
        <v>340</v>
      </c>
      <c r="H134" s="32">
        <v>218</v>
      </c>
      <c r="I134" s="32">
        <v>779</v>
      </c>
      <c r="J134" s="32">
        <v>986</v>
      </c>
      <c r="K134" s="32">
        <v>1213</v>
      </c>
      <c r="L134" s="32">
        <v>81</v>
      </c>
      <c r="M134" s="32">
        <v>81</v>
      </c>
      <c r="N134" s="98">
        <f>SUM([1]CumReport!B128:M128)</f>
        <v>6541</v>
      </c>
      <c r="O134" s="32">
        <f>SUM(B134:M134)</f>
        <v>6829</v>
      </c>
      <c r="P134" s="154">
        <f>(O134-N134)/N134</f>
        <v>4.4029964837180857E-2</v>
      </c>
    </row>
    <row r="135" spans="1:16" s="40" customFormat="1">
      <c r="A135" s="141" t="s">
        <v>53</v>
      </c>
      <c r="B135" s="32">
        <v>2853</v>
      </c>
      <c r="C135" s="32">
        <v>4166</v>
      </c>
      <c r="D135" s="32">
        <v>22382</v>
      </c>
      <c r="E135" s="32">
        <v>50402</v>
      </c>
      <c r="F135" s="32">
        <v>82651</v>
      </c>
      <c r="G135" s="32">
        <v>22745</v>
      </c>
      <c r="H135" s="32">
        <v>12124</v>
      </c>
      <c r="I135" s="32">
        <v>29665</v>
      </c>
      <c r="J135" s="32">
        <v>58139</v>
      </c>
      <c r="K135" s="32">
        <v>80842</v>
      </c>
      <c r="L135" s="32">
        <v>1672</v>
      </c>
      <c r="M135" s="32">
        <v>1672</v>
      </c>
      <c r="N135" s="98">
        <f>SUM([1]CumReport!B129:M129)</f>
        <v>220105</v>
      </c>
      <c r="O135" s="32">
        <f>SUM(B135:M135)</f>
        <v>369313</v>
      </c>
      <c r="P135" s="152">
        <f>(O135-N135)/N135</f>
        <v>0.67789464119397558</v>
      </c>
    </row>
    <row r="136" spans="1:16" s="40" customFormat="1">
      <c r="A136" s="165" t="s">
        <v>98</v>
      </c>
      <c r="B136" s="65"/>
      <c r="C136" s="65"/>
      <c r="D136" s="65"/>
      <c r="E136" s="65"/>
      <c r="F136" s="65"/>
      <c r="G136" s="65"/>
      <c r="H136" s="65"/>
      <c r="I136" s="65"/>
      <c r="J136" s="65"/>
      <c r="K136" s="65"/>
      <c r="L136" s="65"/>
      <c r="M136" s="65"/>
      <c r="N136" s="230"/>
      <c r="O136" s="65"/>
      <c r="P136" s="147"/>
    </row>
    <row r="137" spans="1:16" s="40" customFormat="1">
      <c r="A137" s="141" t="s">
        <v>52</v>
      </c>
      <c r="B137" s="32">
        <v>237</v>
      </c>
      <c r="C137" s="32">
        <v>172</v>
      </c>
      <c r="D137" s="32">
        <v>856</v>
      </c>
      <c r="E137" s="32">
        <v>1823</v>
      </c>
      <c r="F137" s="32">
        <v>2173</v>
      </c>
      <c r="G137" s="32">
        <v>851</v>
      </c>
      <c r="H137" s="32">
        <v>499</v>
      </c>
      <c r="I137" s="32">
        <v>1227</v>
      </c>
      <c r="J137" s="32">
        <v>1581</v>
      </c>
      <c r="K137" s="32">
        <v>2424</v>
      </c>
      <c r="L137" s="32">
        <v>282</v>
      </c>
      <c r="M137" s="32">
        <v>282</v>
      </c>
      <c r="N137" s="98">
        <f>SUM([1]CumReport!B131:M131)</f>
        <v>10134</v>
      </c>
      <c r="O137" s="32">
        <f>SUM(B137:M137)</f>
        <v>12407</v>
      </c>
      <c r="P137" s="154">
        <f>(O137-N137)/N137</f>
        <v>0.22429445431221631</v>
      </c>
    </row>
    <row r="138" spans="1:16" s="40" customFormat="1">
      <c r="A138" s="141" t="s">
        <v>53</v>
      </c>
      <c r="B138" s="32">
        <v>9348</v>
      </c>
      <c r="C138" s="32">
        <v>14135</v>
      </c>
      <c r="D138" s="32">
        <v>41630</v>
      </c>
      <c r="E138" s="32">
        <v>78921</v>
      </c>
      <c r="F138" s="32">
        <v>92501</v>
      </c>
      <c r="G138" s="32">
        <v>56242</v>
      </c>
      <c r="H138" s="32">
        <v>17256</v>
      </c>
      <c r="I138" s="32">
        <v>57791</v>
      </c>
      <c r="J138" s="32">
        <v>64948</v>
      </c>
      <c r="K138" s="32">
        <v>117466</v>
      </c>
      <c r="L138" s="32">
        <v>7532</v>
      </c>
      <c r="M138" s="32">
        <v>7532</v>
      </c>
      <c r="N138" s="98">
        <f>SUM([1]CumReport!B132:M132)</f>
        <v>495927</v>
      </c>
      <c r="O138" s="32">
        <f>SUM(B138:M138)</f>
        <v>565302</v>
      </c>
      <c r="P138" s="152">
        <f>(O138-N138)/N138</f>
        <v>0.13988954019442379</v>
      </c>
    </row>
    <row r="139" spans="1:16" s="40" customFormat="1">
      <c r="A139" s="165" t="s">
        <v>97</v>
      </c>
      <c r="B139" s="65"/>
      <c r="C139" s="65"/>
      <c r="D139" s="65"/>
      <c r="E139" s="65"/>
      <c r="F139" s="65"/>
      <c r="G139" s="65"/>
      <c r="H139" s="65"/>
      <c r="I139" s="65"/>
      <c r="J139" s="65"/>
      <c r="K139" s="65"/>
      <c r="L139" s="65"/>
      <c r="M139" s="65"/>
      <c r="N139" s="230"/>
      <c r="O139" s="65"/>
      <c r="P139" s="147"/>
    </row>
    <row r="140" spans="1:16" s="40" customFormat="1">
      <c r="A140" s="141" t="s">
        <v>52</v>
      </c>
      <c r="B140" s="32">
        <v>340</v>
      </c>
      <c r="C140" s="32">
        <v>126</v>
      </c>
      <c r="D140" s="32">
        <v>1029</v>
      </c>
      <c r="E140" s="32">
        <v>1822</v>
      </c>
      <c r="F140" s="32">
        <v>1851</v>
      </c>
      <c r="G140" s="32">
        <v>558</v>
      </c>
      <c r="H140" s="32">
        <v>144</v>
      </c>
      <c r="I140" s="32">
        <v>745</v>
      </c>
      <c r="J140" s="32">
        <v>1725</v>
      </c>
      <c r="K140" s="32">
        <v>1059</v>
      </c>
      <c r="L140" s="32">
        <v>376</v>
      </c>
      <c r="M140" s="32">
        <v>376</v>
      </c>
      <c r="N140" s="98">
        <f>SUM([1]CumReport!B134:M134)</f>
        <v>8876</v>
      </c>
      <c r="O140" s="32">
        <f>SUM(B140:M140)</f>
        <v>10151</v>
      </c>
      <c r="P140" s="154">
        <f>(O140-N140)/N140</f>
        <v>0.14364578639026587</v>
      </c>
    </row>
    <row r="141" spans="1:16" s="40" customFormat="1">
      <c r="A141" s="141" t="s">
        <v>53</v>
      </c>
      <c r="B141" s="32">
        <v>2383</v>
      </c>
      <c r="C141" s="32">
        <v>622</v>
      </c>
      <c r="D141" s="32">
        <v>5936</v>
      </c>
      <c r="E141" s="32">
        <v>11810</v>
      </c>
      <c r="F141" s="32">
        <v>12965</v>
      </c>
      <c r="G141" s="32">
        <v>3214</v>
      </c>
      <c r="H141" s="32">
        <v>856</v>
      </c>
      <c r="I141" s="32">
        <v>3130</v>
      </c>
      <c r="J141" s="32">
        <v>10429</v>
      </c>
      <c r="K141" s="32">
        <v>6975</v>
      </c>
      <c r="L141" s="32">
        <v>2375</v>
      </c>
      <c r="M141" s="32">
        <v>2375</v>
      </c>
      <c r="N141" s="98">
        <f>SUM([1]CumReport!B135:M135)</f>
        <v>55861</v>
      </c>
      <c r="O141" s="32">
        <f>SUM(B141:M141)</f>
        <v>63070</v>
      </c>
      <c r="P141" s="152">
        <f>(O141-N141)/N141</f>
        <v>0.12905246952256494</v>
      </c>
    </row>
    <row r="142" spans="1:16" s="40" customFormat="1">
      <c r="A142" s="165" t="s">
        <v>102</v>
      </c>
      <c r="B142" s="65"/>
      <c r="C142" s="65"/>
      <c r="D142" s="65"/>
      <c r="E142" s="65"/>
      <c r="F142" s="65"/>
      <c r="G142" s="65"/>
      <c r="H142" s="65"/>
      <c r="I142" s="65"/>
      <c r="J142" s="65"/>
      <c r="K142" s="65"/>
      <c r="L142" s="65"/>
      <c r="M142" s="65"/>
      <c r="N142" s="230"/>
      <c r="O142" s="65"/>
      <c r="P142" s="147"/>
    </row>
    <row r="143" spans="1:16" s="40" customFormat="1">
      <c r="A143" s="141" t="s">
        <v>52</v>
      </c>
      <c r="B143" s="32">
        <v>31</v>
      </c>
      <c r="C143" s="32">
        <v>57</v>
      </c>
      <c r="D143" s="32">
        <v>122</v>
      </c>
      <c r="E143" s="32">
        <v>125</v>
      </c>
      <c r="F143" s="32">
        <v>88</v>
      </c>
      <c r="G143" s="32">
        <v>5</v>
      </c>
      <c r="H143" s="32">
        <v>35</v>
      </c>
      <c r="I143" s="32">
        <v>116</v>
      </c>
      <c r="J143" s="32">
        <v>217</v>
      </c>
      <c r="K143" s="32">
        <v>250</v>
      </c>
      <c r="L143" s="32">
        <v>2</v>
      </c>
      <c r="M143" s="32">
        <v>2</v>
      </c>
      <c r="N143" s="98">
        <f>SUM([1]CumReport!B137:M137)</f>
        <v>1516</v>
      </c>
      <c r="O143" s="32">
        <f>SUM(B143:M143)</f>
        <v>1050</v>
      </c>
      <c r="P143" s="154">
        <f>(O143-N143)/N143</f>
        <v>-0.30738786279683378</v>
      </c>
    </row>
    <row r="144" spans="1:16" s="40" customFormat="1">
      <c r="A144" s="141" t="s">
        <v>53</v>
      </c>
      <c r="B144" s="32">
        <v>216</v>
      </c>
      <c r="C144" s="32">
        <v>468</v>
      </c>
      <c r="D144" s="32">
        <v>307</v>
      </c>
      <c r="E144" s="32">
        <v>300</v>
      </c>
      <c r="F144" s="32">
        <v>99</v>
      </c>
      <c r="G144" s="32">
        <v>2</v>
      </c>
      <c r="H144" s="32">
        <v>188</v>
      </c>
      <c r="I144" s="32">
        <v>537</v>
      </c>
      <c r="J144" s="32">
        <v>1353</v>
      </c>
      <c r="K144" s="32">
        <v>1126</v>
      </c>
      <c r="L144" s="32">
        <v>2</v>
      </c>
      <c r="M144" s="32">
        <v>2</v>
      </c>
      <c r="N144" s="98">
        <f>SUM([1]CumReport!B138:M138)</f>
        <v>24021</v>
      </c>
      <c r="O144" s="32">
        <f>SUM(B144:M144)</f>
        <v>4600</v>
      </c>
      <c r="P144" s="154">
        <f>(O144-N144)/N144</f>
        <v>-0.80850089505016443</v>
      </c>
    </row>
    <row r="145" spans="1:87" s="40" customFormat="1">
      <c r="A145" s="165" t="s">
        <v>96</v>
      </c>
      <c r="B145" s="65"/>
      <c r="C145" s="65"/>
      <c r="D145" s="65"/>
      <c r="E145" s="65"/>
      <c r="F145" s="65"/>
      <c r="G145" s="65"/>
      <c r="H145" s="65"/>
      <c r="I145" s="65"/>
      <c r="J145" s="65"/>
      <c r="K145" s="65"/>
      <c r="L145" s="65"/>
      <c r="M145" s="65"/>
      <c r="N145" s="230"/>
      <c r="O145" s="65"/>
      <c r="P145" s="147"/>
    </row>
    <row r="146" spans="1:87" s="40" customFormat="1">
      <c r="A146" s="141" t="s">
        <v>52</v>
      </c>
      <c r="B146" s="32">
        <v>33</v>
      </c>
      <c r="C146" s="32">
        <v>106</v>
      </c>
      <c r="D146" s="32">
        <v>254</v>
      </c>
      <c r="E146" s="32">
        <v>90</v>
      </c>
      <c r="F146" s="32">
        <v>57</v>
      </c>
      <c r="G146" s="32">
        <v>15</v>
      </c>
      <c r="H146" s="32">
        <v>178</v>
      </c>
      <c r="I146" s="32">
        <v>329</v>
      </c>
      <c r="J146" s="32">
        <v>238</v>
      </c>
      <c r="K146" s="32">
        <v>238</v>
      </c>
      <c r="L146" s="32">
        <v>14</v>
      </c>
      <c r="M146" s="32">
        <v>14</v>
      </c>
      <c r="N146" s="98">
        <f>SUM([1]CumReport!B140:M140)</f>
        <v>709</v>
      </c>
      <c r="O146" s="32">
        <f>SUM(B146:M146)</f>
        <v>1566</v>
      </c>
      <c r="P146" s="154">
        <f>(O146-N146)/N146</f>
        <v>1.2087447108603666</v>
      </c>
    </row>
    <row r="147" spans="1:87" s="40" customFormat="1">
      <c r="A147" s="141" t="s">
        <v>53</v>
      </c>
      <c r="B147" s="32">
        <v>231</v>
      </c>
      <c r="C147" s="32">
        <v>191</v>
      </c>
      <c r="D147" s="32">
        <v>602</v>
      </c>
      <c r="E147" s="32">
        <v>170</v>
      </c>
      <c r="F147" s="32">
        <v>1077</v>
      </c>
      <c r="G147" s="32">
        <v>58</v>
      </c>
      <c r="H147" s="32">
        <v>368</v>
      </c>
      <c r="I147" s="32">
        <v>918</v>
      </c>
      <c r="J147" s="32">
        <v>664</v>
      </c>
      <c r="K147" s="32">
        <v>959</v>
      </c>
      <c r="L147" s="32">
        <v>62</v>
      </c>
      <c r="M147" s="32">
        <v>62</v>
      </c>
      <c r="N147" s="98">
        <f>SUM([1]CumReport!B141:M141)</f>
        <v>3425</v>
      </c>
      <c r="O147" s="32">
        <f>SUM(B147:M147)</f>
        <v>5362</v>
      </c>
      <c r="P147" s="154">
        <f>(O147-N147)/N147</f>
        <v>0.5655474452554744</v>
      </c>
    </row>
    <row r="148" spans="1:87" s="40" customFormat="1">
      <c r="A148" s="165" t="s">
        <v>95</v>
      </c>
      <c r="B148" s="65"/>
      <c r="C148" s="65"/>
      <c r="D148" s="65"/>
      <c r="E148" s="65"/>
      <c r="F148" s="65"/>
      <c r="G148" s="65"/>
      <c r="H148" s="65"/>
      <c r="I148" s="65"/>
      <c r="J148" s="65"/>
      <c r="K148" s="65"/>
      <c r="L148" s="65"/>
      <c r="M148" s="65"/>
      <c r="N148" s="230"/>
      <c r="O148" s="65"/>
      <c r="P148" s="147"/>
    </row>
    <row r="149" spans="1:87" s="40" customFormat="1">
      <c r="A149" s="141" t="s">
        <v>52</v>
      </c>
      <c r="B149" s="32">
        <v>2</v>
      </c>
      <c r="C149" s="32">
        <v>15</v>
      </c>
      <c r="D149" s="32">
        <v>17</v>
      </c>
      <c r="E149" s="32">
        <v>189</v>
      </c>
      <c r="F149" s="32">
        <v>133</v>
      </c>
      <c r="G149" s="32">
        <v>53</v>
      </c>
      <c r="H149" s="32">
        <v>30</v>
      </c>
      <c r="I149" s="32">
        <v>29</v>
      </c>
      <c r="J149" s="32">
        <v>105</v>
      </c>
      <c r="K149" s="32">
        <v>143</v>
      </c>
      <c r="L149" s="32">
        <v>9</v>
      </c>
      <c r="M149" s="32">
        <v>9</v>
      </c>
      <c r="N149" s="98">
        <f>SUM([1]CumReport!B143:M143)</f>
        <v>677</v>
      </c>
      <c r="O149" s="32">
        <f>SUM(B149:M149)</f>
        <v>734</v>
      </c>
      <c r="P149" s="154">
        <f>(O149-N149)/N149</f>
        <v>8.4194977843426888E-2</v>
      </c>
    </row>
    <row r="150" spans="1:87" s="40" customFormat="1">
      <c r="A150" s="141" t="s">
        <v>101</v>
      </c>
      <c r="B150" s="32">
        <v>4</v>
      </c>
      <c r="C150" s="32">
        <v>252</v>
      </c>
      <c r="D150" s="32">
        <v>136</v>
      </c>
      <c r="E150" s="32">
        <v>7646</v>
      </c>
      <c r="F150" s="32">
        <v>2629</v>
      </c>
      <c r="G150" s="32">
        <v>2830</v>
      </c>
      <c r="H150" s="32">
        <v>412</v>
      </c>
      <c r="I150" s="32">
        <v>531</v>
      </c>
      <c r="J150" s="32">
        <v>4008</v>
      </c>
      <c r="K150" s="32">
        <v>1884</v>
      </c>
      <c r="L150" s="32">
        <v>104</v>
      </c>
      <c r="M150" s="32">
        <v>104</v>
      </c>
      <c r="N150" s="98">
        <f>SUM([1]CumReport!B144:M144)</f>
        <v>37028</v>
      </c>
      <c r="O150" s="32">
        <f>SUM(B150:M150)</f>
        <v>20540</v>
      </c>
      <c r="P150" s="154">
        <f>(O150-N150)/N150</f>
        <v>-0.44528464945446689</v>
      </c>
    </row>
    <row r="151" spans="1:87" s="40" customFormat="1" ht="13.8" thickBot="1">
      <c r="A151" s="167"/>
      <c r="B151" s="74"/>
      <c r="C151" s="74"/>
      <c r="D151" s="74"/>
      <c r="E151" s="74"/>
      <c r="F151" s="74"/>
      <c r="G151" s="74"/>
      <c r="H151" s="74"/>
      <c r="I151" s="74"/>
      <c r="J151" s="74"/>
      <c r="K151" s="74"/>
      <c r="L151" s="74"/>
      <c r="M151" s="74"/>
      <c r="N151" s="81"/>
      <c r="O151" s="74"/>
      <c r="P151" s="180"/>
      <c r="Q151" s="36"/>
      <c r="R151" s="36"/>
      <c r="S151" s="36"/>
      <c r="T151" s="36"/>
      <c r="U151" s="36"/>
      <c r="V151" s="36"/>
      <c r="W151" s="36"/>
      <c r="X151" s="36"/>
      <c r="Y151" s="36"/>
      <c r="Z151" s="36"/>
      <c r="AA151" s="36"/>
      <c r="AB151" s="36"/>
      <c r="AC151" s="36"/>
      <c r="AD151" s="36"/>
      <c r="AE151" s="36"/>
      <c r="AF151" s="36"/>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row>
    <row r="152" spans="1:87" s="40" customFormat="1" ht="13.8" thickBot="1">
      <c r="A152" s="178"/>
      <c r="B152" s="74"/>
      <c r="C152" s="74"/>
      <c r="D152" s="74"/>
      <c r="E152" s="74"/>
      <c r="F152" s="74"/>
      <c r="G152" s="74"/>
      <c r="H152" s="74"/>
      <c r="I152" s="74"/>
      <c r="J152" s="74"/>
      <c r="K152" s="74"/>
      <c r="L152" s="74"/>
      <c r="M152" s="82"/>
      <c r="N152" s="83" t="str">
        <f>N122</f>
        <v>7/11-6/12</v>
      </c>
      <c r="O152" s="83" t="str">
        <f>O122</f>
        <v>7/12-6/13</v>
      </c>
      <c r="P152" s="181" t="str">
        <f>P122</f>
        <v>FY12-FY13</v>
      </c>
    </row>
    <row r="153" spans="1:87" s="40" customFormat="1" ht="21" customHeight="1" thickBot="1">
      <c r="A153" s="182" t="s">
        <v>55</v>
      </c>
      <c r="B153" s="84">
        <f>B6+B9+B12+B15+B18+B21+B24+B27+B30+B33+B36+B39+B42+B45+B51+B54+B57+B60+B63+B66+B69+B72+B75+B78+B83</f>
        <v>24548</v>
      </c>
      <c r="C153" s="84">
        <f t="shared" ref="C153:O153" si="4">C6+C9+C12+C15+C18+C21+C24+C27+C30+C33+C36+C39+C42+C45+C51+C54+C57+C60+C63+C66+C69+C72+C75+C78+C83</f>
        <v>23510</v>
      </c>
      <c r="D153" s="84">
        <f t="shared" si="4"/>
        <v>102075</v>
      </c>
      <c r="E153" s="84">
        <f t="shared" si="4"/>
        <v>97448</v>
      </c>
      <c r="F153" s="84">
        <f t="shared" si="4"/>
        <v>101401</v>
      </c>
      <c r="G153" s="84">
        <f t="shared" si="4"/>
        <v>89906</v>
      </c>
      <c r="H153" s="84">
        <f t="shared" si="4"/>
        <v>90552</v>
      </c>
      <c r="I153" s="84">
        <f t="shared" si="4"/>
        <v>103225</v>
      </c>
      <c r="J153" s="84">
        <f t="shared" si="4"/>
        <v>148823</v>
      </c>
      <c r="K153" s="84">
        <f t="shared" si="4"/>
        <v>127135</v>
      </c>
      <c r="L153" s="84">
        <f t="shared" si="4"/>
        <v>59311</v>
      </c>
      <c r="M153" s="84">
        <f t="shared" si="4"/>
        <v>39315</v>
      </c>
      <c r="N153" s="84">
        <f>N6+N12+N15+N18+N21+N24+N27+N30+N33+N36+N39+N42+N45+N51+N54+N57+N60+N63+N66+N69+N75+N78+N83</f>
        <v>962909</v>
      </c>
      <c r="O153" s="84">
        <f t="shared" si="4"/>
        <v>1023732</v>
      </c>
      <c r="P153" s="183">
        <f>(O153-N153)/N153</f>
        <v>6.3165885872912192E-2</v>
      </c>
    </row>
    <row r="154" spans="1:87" s="40" customFormat="1" ht="18" customHeight="1" thickBot="1">
      <c r="A154" s="182" t="s">
        <v>56</v>
      </c>
      <c r="B154" s="84">
        <f>B7+B10+B13+B16+B19+B22+B25+B28+B31+B34+B37+B40+B43+B46+B52+B55+B58+B61+B64+B67+B70+B73+B76+B79+B84</f>
        <v>255032</v>
      </c>
      <c r="C154" s="84">
        <f t="shared" ref="C154:O154" si="5">C7+C10+C13+C16+C19+C22+C25+C28+C31+C34+C37+C40+C43+C46+C52+C55+C58+C61+C64+C67+C70+C73+C76+C79+C84</f>
        <v>252460</v>
      </c>
      <c r="D154" s="84">
        <f t="shared" si="5"/>
        <v>800304</v>
      </c>
      <c r="E154" s="84">
        <f t="shared" si="5"/>
        <v>740551</v>
      </c>
      <c r="F154" s="84">
        <f t="shared" si="5"/>
        <v>907427</v>
      </c>
      <c r="G154" s="84">
        <f t="shared" si="5"/>
        <v>621386</v>
      </c>
      <c r="H154" s="84">
        <f t="shared" si="5"/>
        <v>539116</v>
      </c>
      <c r="I154" s="84">
        <f t="shared" si="5"/>
        <v>738215</v>
      </c>
      <c r="J154" s="84">
        <f t="shared" si="5"/>
        <v>960242</v>
      </c>
      <c r="K154" s="84">
        <f t="shared" si="5"/>
        <v>927501</v>
      </c>
      <c r="L154" s="84">
        <f t="shared" si="5"/>
        <v>344643</v>
      </c>
      <c r="M154" s="84">
        <f t="shared" si="5"/>
        <v>330939</v>
      </c>
      <c r="N154" s="84">
        <f>N7+N13+N16+N19+N22+N25+N28+N31+N34+N37+N40+N43+N46+N52+N55+N58+N61+N64+N67+N70+N79+N84</f>
        <v>6929675</v>
      </c>
      <c r="O154" s="84">
        <f t="shared" si="5"/>
        <v>7417816</v>
      </c>
      <c r="P154" s="183">
        <f>(O154-N154)/N154</f>
        <v>7.0442120301457134E-2</v>
      </c>
    </row>
    <row r="155" spans="1:87" s="40" customFormat="1" ht="18" customHeight="1" thickBot="1">
      <c r="A155" s="184"/>
      <c r="B155" s="185"/>
      <c r="C155" s="185"/>
      <c r="D155" s="185"/>
      <c r="E155" s="185"/>
      <c r="F155" s="185"/>
      <c r="G155" s="185"/>
      <c r="H155" s="185"/>
      <c r="I155" s="185"/>
      <c r="J155" s="185"/>
      <c r="K155" s="185"/>
      <c r="L155" s="185"/>
      <c r="M155" s="185"/>
      <c r="N155" s="186"/>
      <c r="O155" s="186"/>
      <c r="P155" s="187"/>
    </row>
    <row r="156" spans="1:87" s="40" customFormat="1" ht="18" customHeight="1" thickTop="1">
      <c r="A156" s="33"/>
      <c r="B156" s="74"/>
      <c r="C156" s="74"/>
      <c r="D156" s="74"/>
      <c r="E156" s="74"/>
      <c r="F156" s="74"/>
      <c r="G156" s="74"/>
      <c r="H156" s="74"/>
      <c r="I156" s="74"/>
      <c r="J156" s="74"/>
      <c r="K156" s="74"/>
      <c r="L156" s="74"/>
      <c r="M156" s="74"/>
      <c r="N156" s="75"/>
      <c r="O156" s="75"/>
      <c r="P156" s="101"/>
    </row>
    <row r="157" spans="1:87" s="40" customFormat="1" ht="13.8" thickBot="1">
      <c r="A157" s="33"/>
      <c r="B157" s="41"/>
      <c r="C157" s="41"/>
      <c r="D157" s="41"/>
      <c r="E157" s="41"/>
      <c r="H157"/>
      <c r="I157"/>
      <c r="J157"/>
      <c r="M157" s="41"/>
      <c r="N157" s="41"/>
      <c r="O157" s="41"/>
      <c r="P157" s="42"/>
    </row>
    <row r="158" spans="1:87" s="40" customFormat="1" ht="21">
      <c r="A158" s="239" t="s">
        <v>57</v>
      </c>
      <c r="B158" s="240"/>
      <c r="C158" s="241"/>
      <c r="E158" s="58"/>
      <c r="H158"/>
      <c r="I158"/>
      <c r="J158"/>
    </row>
    <row r="159" spans="1:87" s="40" customFormat="1" ht="15.6" thickBot="1">
      <c r="A159" s="242" t="s">
        <v>58</v>
      </c>
      <c r="B159" s="243"/>
      <c r="C159" s="244"/>
      <c r="D159" s="51"/>
      <c r="E159" s="99"/>
      <c r="H159"/>
      <c r="I159"/>
      <c r="J159"/>
    </row>
    <row r="160" spans="1:87" s="40" customFormat="1" ht="16.2" thickBot="1">
      <c r="A160" s="53" t="s">
        <v>178</v>
      </c>
      <c r="B160" s="43"/>
      <c r="C160" s="44"/>
      <c r="D160" s="52"/>
      <c r="E160" s="100"/>
      <c r="H160"/>
      <c r="I160"/>
      <c r="J160"/>
    </row>
    <row r="161" spans="1:11" s="40" customFormat="1" ht="15">
      <c r="A161" s="55" t="s">
        <v>46</v>
      </c>
      <c r="B161" s="45"/>
      <c r="C161" s="46"/>
      <c r="D161"/>
      <c r="E161" s="37"/>
      <c r="H161"/>
      <c r="I161"/>
      <c r="J161"/>
    </row>
    <row r="162" spans="1:11" s="40" customFormat="1" ht="15">
      <c r="A162" s="55" t="s">
        <v>47</v>
      </c>
      <c r="B162" s="45"/>
      <c r="C162" s="46"/>
      <c r="D162"/>
    </row>
    <row r="163" spans="1:11" s="40" customFormat="1" ht="15">
      <c r="A163" s="55" t="s">
        <v>59</v>
      </c>
      <c r="B163" s="47">
        <f>O83</f>
        <v>707735</v>
      </c>
      <c r="C163" s="48"/>
      <c r="D163"/>
      <c r="H163"/>
      <c r="I163"/>
      <c r="J163"/>
      <c r="K163"/>
    </row>
    <row r="164" spans="1:11" s="40" customFormat="1" ht="15">
      <c r="A164" s="55" t="s">
        <v>60</v>
      </c>
      <c r="B164" s="47">
        <f>O84</f>
        <v>5922991</v>
      </c>
      <c r="C164" s="48"/>
      <c r="D164"/>
    </row>
    <row r="165" spans="1:11" s="40" customFormat="1" ht="15">
      <c r="A165" s="55" t="s">
        <v>103</v>
      </c>
      <c r="B165" s="47">
        <f>O24</f>
        <v>62242</v>
      </c>
      <c r="C165" s="49"/>
      <c r="D165"/>
    </row>
    <row r="166" spans="1:11" s="40" customFormat="1" ht="15">
      <c r="A166" s="55" t="s">
        <v>87</v>
      </c>
      <c r="B166" s="47">
        <f>O33</f>
        <v>86191</v>
      </c>
      <c r="C166" s="49"/>
      <c r="D166"/>
    </row>
    <row r="167" spans="1:11" ht="15">
      <c r="A167" s="55" t="s">
        <v>193</v>
      </c>
      <c r="B167" s="47">
        <f>O12</f>
        <v>35367</v>
      </c>
      <c r="C167" s="46"/>
      <c r="F167" s="40"/>
    </row>
    <row r="168" spans="1:11" s="40" customFormat="1" ht="15">
      <c r="A168" s="55" t="s">
        <v>182</v>
      </c>
      <c r="B168" s="47">
        <f>O75</f>
        <v>23789</v>
      </c>
      <c r="C168" s="49"/>
      <c r="D168"/>
    </row>
    <row r="169" spans="1:11" s="40" customFormat="1" ht="15">
      <c r="A169" s="55" t="s">
        <v>94</v>
      </c>
      <c r="B169" s="47">
        <f>O63</f>
        <v>14078</v>
      </c>
      <c r="C169" s="49"/>
      <c r="D169"/>
    </row>
    <row r="170" spans="1:11" s="40" customFormat="1" ht="15">
      <c r="A170" s="55" t="s">
        <v>116</v>
      </c>
      <c r="B170" s="47">
        <f>O51</f>
        <v>11341</v>
      </c>
      <c r="C170" s="49"/>
      <c r="D170"/>
    </row>
    <row r="171" spans="1:11" s="40" customFormat="1" ht="15">
      <c r="A171" s="55" t="s">
        <v>76</v>
      </c>
      <c r="B171" s="47">
        <f>O66</f>
        <v>11117</v>
      </c>
      <c r="C171" s="46"/>
      <c r="D171"/>
    </row>
    <row r="172" spans="1:11" s="40" customFormat="1" ht="15">
      <c r="A172" s="55" t="s">
        <v>77</v>
      </c>
      <c r="B172" s="47">
        <f>O69</f>
        <v>11117</v>
      </c>
      <c r="C172" s="49"/>
      <c r="D172"/>
    </row>
    <row r="173" spans="1:11" s="40" customFormat="1" ht="15">
      <c r="A173" s="55" t="s">
        <v>126</v>
      </c>
      <c r="B173" s="47">
        <f>O6</f>
        <v>7936</v>
      </c>
      <c r="C173" s="49"/>
      <c r="D173"/>
    </row>
    <row r="174" spans="1:11" s="40" customFormat="1" ht="15">
      <c r="A174" s="55" t="s">
        <v>109</v>
      </c>
      <c r="B174" s="47">
        <f>O58</f>
        <v>7733</v>
      </c>
      <c r="C174" s="49"/>
      <c r="D174"/>
    </row>
    <row r="175" spans="1:11" s="40" customFormat="1" ht="15">
      <c r="A175" s="55" t="s">
        <v>79</v>
      </c>
      <c r="B175" s="47">
        <f>O42</f>
        <v>7584</v>
      </c>
      <c r="C175" s="49"/>
      <c r="D175"/>
    </row>
    <row r="176" spans="1:11" s="40" customFormat="1" ht="15">
      <c r="A176" s="55" t="s">
        <v>112</v>
      </c>
      <c r="B176" s="47">
        <f>O61</f>
        <v>6265</v>
      </c>
      <c r="C176" s="49"/>
      <c r="D176"/>
    </row>
    <row r="177" spans="1:9" s="40" customFormat="1" ht="15">
      <c r="A177" s="55" t="s">
        <v>181</v>
      </c>
      <c r="B177" s="47">
        <f>O72</f>
        <v>6170</v>
      </c>
      <c r="C177" s="49"/>
      <c r="D177"/>
    </row>
    <row r="178" spans="1:9" ht="15">
      <c r="A178" s="55" t="s">
        <v>86</v>
      </c>
      <c r="B178" s="47">
        <f>O15</f>
        <v>6997</v>
      </c>
      <c r="C178" s="49"/>
      <c r="E178" s="50"/>
      <c r="H178" s="50"/>
      <c r="I178" s="50"/>
    </row>
    <row r="179" spans="1:9" s="40" customFormat="1" ht="15">
      <c r="A179" s="55" t="s">
        <v>162</v>
      </c>
      <c r="B179" s="47">
        <f>O19</f>
        <v>5897</v>
      </c>
      <c r="C179" s="46"/>
      <c r="D179"/>
      <c r="E179" s="40" t="s">
        <v>113</v>
      </c>
    </row>
    <row r="180" spans="1:9" s="40" customFormat="1" ht="15">
      <c r="A180" s="55" t="s">
        <v>183</v>
      </c>
      <c r="B180" s="47">
        <f>O9</f>
        <v>5793</v>
      </c>
      <c r="C180" s="46"/>
      <c r="D180"/>
    </row>
    <row r="181" spans="1:9" ht="15">
      <c r="A181" s="55" t="s">
        <v>114</v>
      </c>
      <c r="B181" s="47">
        <f>O45</f>
        <v>5735</v>
      </c>
      <c r="C181" s="46"/>
      <c r="E181" t="s">
        <v>113</v>
      </c>
      <c r="F181" s="40"/>
    </row>
    <row r="182" spans="1:9" s="40" customFormat="1" ht="15">
      <c r="A182" s="55" t="s">
        <v>180</v>
      </c>
      <c r="B182" s="47">
        <f>O21</f>
        <v>5070</v>
      </c>
      <c r="C182" s="46"/>
      <c r="D182"/>
    </row>
    <row r="183" spans="1:9" ht="15">
      <c r="A183" s="55" t="s">
        <v>107</v>
      </c>
      <c r="B183" s="47">
        <f>O30</f>
        <v>4451</v>
      </c>
      <c r="C183" s="46"/>
      <c r="E183" t="s">
        <v>113</v>
      </c>
      <c r="F183" s="40"/>
    </row>
    <row r="184" spans="1:9" ht="15">
      <c r="A184" s="55" t="s">
        <v>156</v>
      </c>
      <c r="B184" s="47">
        <f>O27</f>
        <v>2933</v>
      </c>
      <c r="C184" s="46"/>
      <c r="F184" s="40"/>
    </row>
    <row r="185" spans="1:9" s="40" customFormat="1" ht="15">
      <c r="A185" s="55" t="s">
        <v>122</v>
      </c>
      <c r="B185" s="47">
        <f>O78</f>
        <v>455</v>
      </c>
      <c r="C185" s="49"/>
      <c r="D185"/>
    </row>
    <row r="186" spans="1:9" s="40" customFormat="1" ht="15">
      <c r="A186" s="55" t="s">
        <v>124</v>
      </c>
      <c r="B186" s="47">
        <f>O54</f>
        <v>821</v>
      </c>
      <c r="C186" s="49"/>
      <c r="D186"/>
    </row>
    <row r="187" spans="1:9" ht="15">
      <c r="A187" s="55" t="s">
        <v>127</v>
      </c>
      <c r="B187" s="47">
        <f>O39</f>
        <v>424</v>
      </c>
      <c r="C187" s="46"/>
      <c r="E187" t="s">
        <v>61</v>
      </c>
      <c r="F187" s="40"/>
    </row>
    <row r="188" spans="1:9" ht="15.6" thickBot="1">
      <c r="A188" s="56" t="s">
        <v>125</v>
      </c>
      <c r="B188" s="90">
        <f>O36</f>
        <v>0</v>
      </c>
      <c r="C188" s="189"/>
      <c r="F188" s="40"/>
    </row>
    <row r="189" spans="1:9" ht="15">
      <c r="A189" s="188"/>
      <c r="B189" s="188"/>
      <c r="C189" s="188"/>
      <c r="D189" s="50"/>
      <c r="E189" s="50"/>
      <c r="F189" s="50"/>
      <c r="G189" s="50"/>
      <c r="H189" s="50"/>
      <c r="I189" s="50"/>
    </row>
    <row r="190" spans="1:9" ht="15">
      <c r="A190" s="188"/>
      <c r="B190" s="188"/>
      <c r="C190" s="188"/>
      <c r="D190" s="50"/>
      <c r="E190" s="50"/>
      <c r="F190" s="50"/>
      <c r="G190" s="50"/>
      <c r="H190" s="50"/>
      <c r="I190" s="50"/>
    </row>
    <row r="191" spans="1:9" ht="12.75" customHeight="1">
      <c r="A191" s="188"/>
      <c r="B191" s="188"/>
      <c r="C191" s="188"/>
    </row>
    <row r="196" spans="17:17" ht="15.6">
      <c r="Q196" s="38"/>
    </row>
    <row r="197" spans="17:17" ht="22.5" customHeight="1"/>
    <row r="198" spans="17:17" ht="22.5" customHeight="1"/>
  </sheetData>
  <dataConsolidate/>
  <mergeCells count="2">
    <mergeCell ref="A158:C158"/>
    <mergeCell ref="A159:C159"/>
  </mergeCells>
  <phoneticPr fontId="0" type="noConversion"/>
  <conditionalFormatting sqref="P157 P93:P94 P134 P137:P138 P141 P144 P87:P88 P90:P91 P84:P85 P147 P151:P152 P123:P124 P96 P99:P100 P102:P103 P105:P106 P108:P109 P111:P112 P114:P115 P117:P121 P54:P55 P51:P52 P43 P60:P61 P57:P58 P46:P49">
    <cfRule type="cellIs" dxfId="1" priority="1" stopIfTrue="1" operator="lessThan">
      <formula>0</formula>
    </cfRule>
  </conditionalFormatting>
  <printOptions horizontalCentered="1" headings="1"/>
  <pageMargins left="0" right="0" top="0.66" bottom="0.22" header="0.25" footer="0"/>
  <pageSetup scale="65" fitToHeight="0" orientation="landscape" r:id="rId1"/>
  <headerFooter alignWithMargins="0"/>
  <rowBreaks count="3" manualBreakCount="3">
    <brk id="64" max="16" man="1"/>
    <brk id="120" max="16" man="1"/>
    <brk id="155" max="16" man="1"/>
  </rowBreaks>
  <webPublishItems count="8">
    <webPublishItem id="25081" divId="2002-2003 Statewide Stats_25081" sourceType="sheet" destinationFile="G:\inetpub\development\work\dladmin\12-13 Stats\May\Statewide\Statewide1303.htm"/>
    <webPublishItem id="2949" divId="2012-2013 Statewide Stats_2949" sourceType="sheet" destinationFile="G:\inetpub\development\work\dladmin\12-13 Stats\May\Statewide\Statewide1305.mht"/>
    <webPublishItem id="19532" divId="2004-2005 Statewide Stats_19532" sourceType="printArea" destinationFile="M:\09-10 Stats\Feb\State.htm"/>
    <webPublishItem id="8459" divId="2009-2010 Statewide Stats_8459" sourceType="range" sourceRef="A1:P191" destinationFile="M:\09-10 Stats\Sep\SepState.htm"/>
    <webPublishItem id="1339" divId="2011-2012 Statewide Stats_1339" sourceType="range" sourceRef="A173:IV173" destinationFile="G:\Inetpub\development\work\dladmin\11-12 Stats\April\Statewide\Statewide1204.htm"/>
    <webPublishItem id="15629" divId="2011-2012 Statewide Stats_15629" sourceType="range" sourceRef="A174:IV174" destinationFile="G:\Inetpub\development\work\dladmin\11-12 Stats\January\Statewide\Statewide1201.htm"/>
    <webPublishItem id="13672" divId="2007-2008 Statewide Stats_13672" sourceType="range" sourceRef="A177:IV177" destinationFile="G:\Inetpub\development\work\dladmin\07-08 Stats\Nov\SW_Nov07.htm"/>
    <webPublishItem id="23164" divId="2006-2007 Statewide Stats_23164" sourceType="range" sourceRef="A183:IV183" destinationFile="O:\development\work\dladmin\06-07 Stats\Apr\state_Apr07.htm"/>
  </webPublishItems>
</worksheet>
</file>

<file path=xl/worksheets/sheet10.xml><?xml version="1.0" encoding="utf-8"?>
<worksheet xmlns="http://schemas.openxmlformats.org/spreadsheetml/2006/main" xmlns:r="http://schemas.openxmlformats.org/officeDocument/2006/relationships">
  <dimension ref="A1:F143"/>
  <sheetViews>
    <sheetView view="pageBreakPreview" zoomScale="55" zoomScaleNormal="75" zoomScaleSheetLayoutView="100" workbookViewId="0">
      <pane ySplit="4" topLeftCell="A5" activePane="bottomLeft" state="frozen"/>
      <selection pane="bottomLeft" activeCell="E9" sqref="E9"/>
    </sheetView>
  </sheetViews>
  <sheetFormatPr defaultRowHeight="13.2"/>
  <cols>
    <col min="1" max="1" width="41.33203125" bestFit="1" customWidth="1"/>
    <col min="2" max="6" width="13.6640625" customWidth="1"/>
  </cols>
  <sheetData>
    <row r="1" spans="1:6" ht="17.399999999999999">
      <c r="A1" s="249" t="s">
        <v>174</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1133</v>
      </c>
      <c r="C7" s="9">
        <v>3622</v>
      </c>
      <c r="D7" s="9">
        <v>735</v>
      </c>
      <c r="E7" s="9">
        <v>779</v>
      </c>
      <c r="F7" s="10">
        <f>SUM(B7:E7)</f>
        <v>6269</v>
      </c>
    </row>
    <row r="8" spans="1:6">
      <c r="A8" s="8" t="s">
        <v>5</v>
      </c>
      <c r="B8" s="9">
        <v>3944</v>
      </c>
      <c r="C8" s="9">
        <v>11323</v>
      </c>
      <c r="D8" s="9">
        <v>1444</v>
      </c>
      <c r="E8" s="9">
        <v>2141</v>
      </c>
      <c r="F8" s="10">
        <f>SUM(B8:E8)</f>
        <v>18852</v>
      </c>
    </row>
    <row r="9" spans="1:6">
      <c r="A9" s="6" t="s">
        <v>6</v>
      </c>
      <c r="B9" s="7"/>
      <c r="C9" s="7"/>
      <c r="D9" s="7"/>
      <c r="E9" s="7"/>
      <c r="F9" s="7"/>
    </row>
    <row r="10" spans="1:6">
      <c r="A10" s="11" t="s">
        <v>7</v>
      </c>
      <c r="B10" s="9">
        <v>35</v>
      </c>
      <c r="C10" s="9">
        <v>137</v>
      </c>
      <c r="D10" s="9">
        <v>378</v>
      </c>
      <c r="E10" s="9">
        <v>54</v>
      </c>
      <c r="F10" s="10">
        <f>SUM(B10:E10)</f>
        <v>604</v>
      </c>
    </row>
    <row r="11" spans="1:6">
      <c r="A11" s="11" t="s">
        <v>8</v>
      </c>
      <c r="B11" s="9">
        <v>180</v>
      </c>
      <c r="C11" s="9">
        <v>447</v>
      </c>
      <c r="D11" s="9">
        <v>838</v>
      </c>
      <c r="E11" s="9">
        <v>245</v>
      </c>
      <c r="F11" s="12">
        <f>SUM(B11:E11)</f>
        <v>1710</v>
      </c>
    </row>
    <row r="12" spans="1:6">
      <c r="A12" s="6" t="s">
        <v>183</v>
      </c>
      <c r="B12" s="7"/>
      <c r="C12" s="7"/>
      <c r="D12" s="7"/>
      <c r="E12" s="7"/>
      <c r="F12" s="7"/>
    </row>
    <row r="13" spans="1:6">
      <c r="A13" s="11" t="s">
        <v>7</v>
      </c>
      <c r="B13" s="9">
        <v>29</v>
      </c>
      <c r="C13" s="9">
        <v>87</v>
      </c>
      <c r="D13" s="9">
        <v>377</v>
      </c>
      <c r="E13" s="9">
        <v>57</v>
      </c>
      <c r="F13" s="10">
        <f>SUM(B13:E13)</f>
        <v>550</v>
      </c>
    </row>
    <row r="14" spans="1:6">
      <c r="A14" s="11" t="s">
        <v>8</v>
      </c>
      <c r="B14" s="9">
        <v>154</v>
      </c>
      <c r="C14" s="9">
        <v>401</v>
      </c>
      <c r="D14" s="9">
        <v>829</v>
      </c>
      <c r="E14" s="9">
        <v>207</v>
      </c>
      <c r="F14" s="12">
        <f>SUM(B14:E14)</f>
        <v>1591</v>
      </c>
    </row>
    <row r="15" spans="1:6">
      <c r="A15" s="6" t="s">
        <v>82</v>
      </c>
      <c r="B15" s="7"/>
      <c r="C15" s="7"/>
      <c r="D15" s="7"/>
      <c r="E15" s="7"/>
      <c r="F15" s="7"/>
    </row>
    <row r="16" spans="1:6">
      <c r="A16" s="11" t="s">
        <v>7</v>
      </c>
      <c r="B16" s="9">
        <v>89</v>
      </c>
      <c r="C16" s="9">
        <v>158</v>
      </c>
      <c r="D16" s="9">
        <v>387</v>
      </c>
      <c r="E16" s="9">
        <v>76</v>
      </c>
      <c r="F16" s="10">
        <f>SUM(B16:E16)</f>
        <v>710</v>
      </c>
    </row>
    <row r="17" spans="1:6">
      <c r="A17" s="11" t="s">
        <v>8</v>
      </c>
      <c r="B17" s="9">
        <v>340</v>
      </c>
      <c r="C17" s="9">
        <v>462</v>
      </c>
      <c r="D17" s="9">
        <v>832</v>
      </c>
      <c r="E17" s="9">
        <v>202</v>
      </c>
      <c r="F17" s="12">
        <f>SUM(B17:E17)</f>
        <v>1836</v>
      </c>
    </row>
    <row r="18" spans="1:6">
      <c r="A18" s="13" t="s">
        <v>145</v>
      </c>
      <c r="B18" s="16"/>
      <c r="C18" s="16"/>
      <c r="D18" s="16"/>
      <c r="E18" s="16"/>
      <c r="F18" s="14"/>
    </row>
    <row r="19" spans="1:6">
      <c r="A19" s="8" t="s">
        <v>4</v>
      </c>
      <c r="B19" s="9">
        <v>318</v>
      </c>
      <c r="C19" s="9">
        <v>436</v>
      </c>
      <c r="D19" s="9">
        <v>470</v>
      </c>
      <c r="E19" s="9">
        <v>257</v>
      </c>
      <c r="F19" s="10">
        <f>SUM(B19:E19)</f>
        <v>1481</v>
      </c>
    </row>
    <row r="20" spans="1:6">
      <c r="A20" s="8" t="s">
        <v>5</v>
      </c>
      <c r="B20" s="9">
        <v>923</v>
      </c>
      <c r="C20" s="9">
        <v>438</v>
      </c>
      <c r="D20" s="9">
        <v>858</v>
      </c>
      <c r="E20" s="9">
        <v>472</v>
      </c>
      <c r="F20" s="10">
        <f>SUM(B20:E20)</f>
        <v>2691</v>
      </c>
    </row>
    <row r="21" spans="1:6">
      <c r="A21" s="13" t="s">
        <v>167</v>
      </c>
      <c r="B21" s="6"/>
      <c r="C21" s="6"/>
      <c r="D21" s="6"/>
      <c r="E21" s="6"/>
      <c r="F21" s="7"/>
    </row>
    <row r="22" spans="1:6">
      <c r="A22" s="8" t="s">
        <v>4</v>
      </c>
      <c r="B22" s="11">
        <v>84</v>
      </c>
      <c r="C22" s="11">
        <v>143</v>
      </c>
      <c r="D22" s="11">
        <v>393</v>
      </c>
      <c r="E22" s="11">
        <v>78</v>
      </c>
      <c r="F22" s="219">
        <f>SUM(E22,D22,C22,B22)</f>
        <v>698</v>
      </c>
    </row>
    <row r="23" spans="1:6">
      <c r="A23" s="8" t="s">
        <v>5</v>
      </c>
      <c r="B23" s="11">
        <v>291</v>
      </c>
      <c r="C23" s="11">
        <v>471</v>
      </c>
      <c r="D23" s="11">
        <v>888</v>
      </c>
      <c r="E23" s="11">
        <v>281</v>
      </c>
      <c r="F23" s="219">
        <f>SUM(E23,D23,C23,B23)</f>
        <v>1931</v>
      </c>
    </row>
    <row r="24" spans="1:6">
      <c r="A24" s="13" t="s">
        <v>83</v>
      </c>
      <c r="B24" s="7"/>
      <c r="C24" s="7"/>
      <c r="D24" s="7"/>
      <c r="E24" s="7"/>
      <c r="F24" s="7"/>
    </row>
    <row r="25" spans="1:6">
      <c r="A25" s="8" t="s">
        <v>4</v>
      </c>
      <c r="B25" s="9">
        <v>32</v>
      </c>
      <c r="C25" s="9">
        <v>75</v>
      </c>
      <c r="D25" s="9">
        <v>383</v>
      </c>
      <c r="E25" s="9">
        <v>55</v>
      </c>
      <c r="F25" s="10">
        <f>SUM(B25:E25)</f>
        <v>545</v>
      </c>
    </row>
    <row r="26" spans="1:6">
      <c r="A26" s="8" t="s">
        <v>5</v>
      </c>
      <c r="B26" s="9">
        <v>213</v>
      </c>
      <c r="C26" s="9">
        <v>291</v>
      </c>
      <c r="D26" s="9">
        <v>838</v>
      </c>
      <c r="E26" s="9">
        <v>206</v>
      </c>
      <c r="F26" s="12">
        <f>SUM(B26:E26)</f>
        <v>1548</v>
      </c>
    </row>
    <row r="27" spans="1:6">
      <c r="A27" s="13" t="s">
        <v>129</v>
      </c>
      <c r="B27" s="7"/>
      <c r="C27" s="7"/>
      <c r="D27" s="7"/>
      <c r="E27" s="7"/>
      <c r="F27" s="7"/>
    </row>
    <row r="28" spans="1:6">
      <c r="A28" s="17" t="s">
        <v>4</v>
      </c>
      <c r="B28" s="9">
        <v>122</v>
      </c>
      <c r="C28" s="9">
        <v>300</v>
      </c>
      <c r="D28" s="9">
        <v>190</v>
      </c>
      <c r="E28" s="9">
        <v>112</v>
      </c>
      <c r="F28" s="10">
        <f>SUM(B28:E28)</f>
        <v>724</v>
      </c>
    </row>
    <row r="29" spans="1:6">
      <c r="A29" s="8" t="s">
        <v>5</v>
      </c>
      <c r="B29" s="9">
        <v>196</v>
      </c>
      <c r="C29" s="9">
        <v>472</v>
      </c>
      <c r="D29" s="9">
        <v>853</v>
      </c>
      <c r="E29" s="9">
        <v>311</v>
      </c>
      <c r="F29" s="12">
        <f>SUM(B29:E29)</f>
        <v>1832</v>
      </c>
    </row>
    <row r="30" spans="1:6">
      <c r="A30" s="13" t="s">
        <v>9</v>
      </c>
      <c r="B30" s="7"/>
      <c r="C30" s="7"/>
      <c r="D30" s="7"/>
      <c r="E30" s="7"/>
      <c r="F30" s="7"/>
    </row>
    <row r="31" spans="1:6">
      <c r="A31" s="8" t="s">
        <v>4</v>
      </c>
      <c r="B31" s="9">
        <v>115</v>
      </c>
      <c r="C31" s="9">
        <v>239</v>
      </c>
      <c r="D31" s="9">
        <v>389</v>
      </c>
      <c r="E31" s="9">
        <v>87</v>
      </c>
      <c r="F31" s="10">
        <f>SUM(B31:E31)</f>
        <v>830</v>
      </c>
    </row>
    <row r="32" spans="1:6">
      <c r="A32" s="8" t="s">
        <v>5</v>
      </c>
      <c r="B32" s="9">
        <v>369</v>
      </c>
      <c r="C32" s="9">
        <v>882</v>
      </c>
      <c r="D32" s="9">
        <v>874</v>
      </c>
      <c r="E32" s="9">
        <v>461</v>
      </c>
      <c r="F32" s="12">
        <f>SUM(B32:E32)</f>
        <v>2586</v>
      </c>
    </row>
    <row r="33" spans="1:6">
      <c r="A33" s="13" t="s">
        <v>179</v>
      </c>
      <c r="B33" s="7"/>
      <c r="C33" s="7"/>
      <c r="D33" s="7"/>
      <c r="E33" s="7"/>
      <c r="F33" s="7"/>
    </row>
    <row r="34" spans="1:6">
      <c r="A34" s="8" t="s">
        <v>4</v>
      </c>
      <c r="B34" s="9">
        <v>30</v>
      </c>
      <c r="C34" s="9">
        <v>88</v>
      </c>
      <c r="D34" s="9">
        <v>378</v>
      </c>
      <c r="E34" s="9">
        <v>56</v>
      </c>
      <c r="F34" s="10">
        <f>SUM(B34:E34)</f>
        <v>552</v>
      </c>
    </row>
    <row r="35" spans="1:6">
      <c r="A35" s="8" t="s">
        <v>5</v>
      </c>
      <c r="B35" s="9">
        <v>163</v>
      </c>
      <c r="C35" s="9">
        <v>294</v>
      </c>
      <c r="D35" s="9">
        <v>843</v>
      </c>
      <c r="E35" s="9">
        <v>201</v>
      </c>
      <c r="F35" s="12">
        <f>SUM(B35:E35)</f>
        <v>1501</v>
      </c>
    </row>
    <row r="36" spans="1:6">
      <c r="A36" s="13" t="s">
        <v>10</v>
      </c>
      <c r="B36" s="7"/>
      <c r="C36" s="7"/>
      <c r="D36" s="7"/>
      <c r="E36" s="7"/>
      <c r="F36" s="7"/>
    </row>
    <row r="37" spans="1:6">
      <c r="A37" s="17" t="s">
        <v>4</v>
      </c>
      <c r="B37" s="9">
        <v>98</v>
      </c>
      <c r="C37" s="9">
        <v>578</v>
      </c>
      <c r="D37" s="9">
        <v>385</v>
      </c>
      <c r="E37" s="9">
        <v>166</v>
      </c>
      <c r="F37" s="10">
        <f>SUM(B37:E37)</f>
        <v>1227</v>
      </c>
    </row>
    <row r="38" spans="1:6">
      <c r="A38" s="8" t="s">
        <v>5</v>
      </c>
      <c r="B38" s="9">
        <v>281</v>
      </c>
      <c r="C38" s="9">
        <v>1570</v>
      </c>
      <c r="D38" s="9">
        <v>853</v>
      </c>
      <c r="E38" s="9">
        <v>548</v>
      </c>
      <c r="F38" s="12">
        <f>SUM(B38:E38)</f>
        <v>3252</v>
      </c>
    </row>
    <row r="39" spans="1:6">
      <c r="A39" s="13" t="s">
        <v>149</v>
      </c>
      <c r="B39" s="16"/>
      <c r="C39" s="16"/>
      <c r="D39" s="16"/>
      <c r="E39" s="16"/>
      <c r="F39" s="14"/>
    </row>
    <row r="40" spans="1:6">
      <c r="A40" s="8" t="s">
        <v>4</v>
      </c>
      <c r="B40" s="9">
        <v>28</v>
      </c>
      <c r="C40" s="9">
        <v>83</v>
      </c>
      <c r="D40" s="9">
        <v>379</v>
      </c>
      <c r="E40" s="9">
        <v>64</v>
      </c>
      <c r="F40" s="10">
        <f>SUM(B40:E40)</f>
        <v>554</v>
      </c>
    </row>
    <row r="41" spans="1:6">
      <c r="A41" s="8" t="s">
        <v>5</v>
      </c>
      <c r="B41" s="9">
        <v>149</v>
      </c>
      <c r="C41" s="9">
        <v>341</v>
      </c>
      <c r="D41" s="9">
        <v>849</v>
      </c>
      <c r="E41" s="9">
        <v>239</v>
      </c>
      <c r="F41" s="10">
        <f>SUM(B41:E41)</f>
        <v>1578</v>
      </c>
    </row>
    <row r="42" spans="1:6">
      <c r="A42" s="6" t="s">
        <v>154</v>
      </c>
      <c r="B42" s="7"/>
      <c r="C42" s="7"/>
      <c r="D42" s="7"/>
      <c r="E42" s="7"/>
      <c r="F42" s="7"/>
    </row>
    <row r="43" spans="1:6">
      <c r="A43" s="8" t="s">
        <v>4</v>
      </c>
      <c r="B43" s="9">
        <v>24</v>
      </c>
      <c r="C43" s="9">
        <v>68</v>
      </c>
      <c r="D43" s="9">
        <v>387</v>
      </c>
      <c r="E43" s="9">
        <v>52</v>
      </c>
      <c r="F43" s="219">
        <f>SUM(E43,D43,C43,B43)</f>
        <v>531</v>
      </c>
    </row>
    <row r="44" spans="1:6">
      <c r="A44" s="8" t="s">
        <v>5</v>
      </c>
      <c r="B44" s="9">
        <v>138</v>
      </c>
      <c r="C44" s="9">
        <v>256</v>
      </c>
      <c r="D44" s="9">
        <v>838</v>
      </c>
      <c r="E44" s="9">
        <v>182</v>
      </c>
      <c r="F44" s="219">
        <f>SUM(E44,D44,C44,B44)</f>
        <v>1414</v>
      </c>
    </row>
    <row r="45" spans="1:6">
      <c r="A45" s="13" t="s">
        <v>131</v>
      </c>
      <c r="B45" s="7"/>
      <c r="C45" s="7"/>
      <c r="D45" s="7"/>
      <c r="E45" s="7"/>
      <c r="F45" s="7"/>
    </row>
    <row r="46" spans="1:6">
      <c r="A46" s="17" t="s">
        <v>4</v>
      </c>
      <c r="B46" s="9">
        <v>33</v>
      </c>
      <c r="C46" s="9">
        <v>75</v>
      </c>
      <c r="D46" s="9">
        <v>381</v>
      </c>
      <c r="E46" s="9">
        <v>58</v>
      </c>
      <c r="F46" s="10">
        <f>SUM(B46:E46)</f>
        <v>547</v>
      </c>
    </row>
    <row r="47" spans="1:6">
      <c r="A47" s="8" t="s">
        <v>5</v>
      </c>
      <c r="B47" s="9">
        <v>165</v>
      </c>
      <c r="C47" s="9">
        <v>285</v>
      </c>
      <c r="D47" s="9">
        <v>845</v>
      </c>
      <c r="E47" s="9">
        <v>278</v>
      </c>
      <c r="F47" s="12">
        <f>SUM(B47:E47)</f>
        <v>1573</v>
      </c>
    </row>
    <row r="48" spans="1:6">
      <c r="A48" s="13" t="s">
        <v>11</v>
      </c>
      <c r="B48" s="16"/>
      <c r="C48" s="16"/>
      <c r="D48" s="16"/>
      <c r="E48" s="16"/>
      <c r="F48" s="14"/>
    </row>
    <row r="49" spans="1:6">
      <c r="A49" s="8" t="s">
        <v>4</v>
      </c>
      <c r="B49" s="9">
        <v>148</v>
      </c>
      <c r="C49" s="9">
        <v>2252</v>
      </c>
      <c r="D49" s="9">
        <v>387</v>
      </c>
      <c r="E49" s="9">
        <v>218</v>
      </c>
      <c r="F49" s="10">
        <f>SUM(B49:E49)</f>
        <v>3005</v>
      </c>
    </row>
    <row r="50" spans="1:6">
      <c r="A50" s="8" t="s">
        <v>5</v>
      </c>
      <c r="B50" s="9">
        <v>754</v>
      </c>
      <c r="C50" s="9">
        <v>8474</v>
      </c>
      <c r="D50" s="9">
        <v>846</v>
      </c>
      <c r="E50" s="9">
        <v>710</v>
      </c>
      <c r="F50" s="10">
        <f>SUM(B50:E50)</f>
        <v>10784</v>
      </c>
    </row>
    <row r="51" spans="1:6">
      <c r="A51" s="13" t="s">
        <v>12</v>
      </c>
      <c r="B51" s="16"/>
      <c r="C51" s="16"/>
      <c r="D51" s="16"/>
      <c r="E51" s="16"/>
      <c r="F51" s="14"/>
    </row>
    <row r="52" spans="1:6">
      <c r="A52" s="8" t="s">
        <v>4</v>
      </c>
      <c r="B52" s="9">
        <v>162</v>
      </c>
      <c r="C52" s="9">
        <v>236</v>
      </c>
      <c r="D52" s="9">
        <v>387</v>
      </c>
      <c r="E52" s="9">
        <v>146</v>
      </c>
      <c r="F52" s="10">
        <f>SUM(B52:E52)</f>
        <v>931</v>
      </c>
    </row>
    <row r="53" spans="1:6">
      <c r="A53" s="8" t="s">
        <v>5</v>
      </c>
      <c r="B53" s="9">
        <v>491</v>
      </c>
      <c r="C53" s="9">
        <v>518</v>
      </c>
      <c r="D53" s="9">
        <v>842</v>
      </c>
      <c r="E53" s="9">
        <v>379</v>
      </c>
      <c r="F53" s="10">
        <f>SUM(B53:E53)</f>
        <v>2230</v>
      </c>
    </row>
    <row r="54" spans="1:6">
      <c r="A54" s="13" t="s">
        <v>147</v>
      </c>
      <c r="B54" s="16"/>
      <c r="C54" s="16"/>
      <c r="D54" s="16"/>
      <c r="E54" s="16"/>
      <c r="F54" s="14"/>
    </row>
    <row r="55" spans="1:6">
      <c r="A55" s="8" t="s">
        <v>4</v>
      </c>
      <c r="B55" s="9">
        <v>14</v>
      </c>
      <c r="C55" s="9">
        <v>43</v>
      </c>
      <c r="D55" s="9"/>
      <c r="E55" s="9">
        <v>56</v>
      </c>
      <c r="F55" s="10">
        <f>SUM(B55:E55)</f>
        <v>113</v>
      </c>
    </row>
    <row r="56" spans="1:6">
      <c r="A56" s="8" t="s">
        <v>5</v>
      </c>
      <c r="B56" s="9">
        <v>33</v>
      </c>
      <c r="C56" s="9">
        <v>113</v>
      </c>
      <c r="D56" s="9"/>
      <c r="E56" s="9">
        <v>100</v>
      </c>
      <c r="F56" s="10">
        <f>SUM(B56:E56)</f>
        <v>246</v>
      </c>
    </row>
    <row r="57" spans="1:6">
      <c r="A57" s="13" t="s">
        <v>105</v>
      </c>
      <c r="B57" s="16"/>
      <c r="C57" s="16"/>
      <c r="D57" s="16"/>
      <c r="E57" s="16"/>
      <c r="F57" s="14"/>
    </row>
    <row r="58" spans="1:6">
      <c r="A58" s="8" t="s">
        <v>4</v>
      </c>
      <c r="B58" s="9">
        <v>76</v>
      </c>
      <c r="C58" s="9">
        <v>489</v>
      </c>
      <c r="D58" s="9">
        <v>6</v>
      </c>
      <c r="E58" s="9">
        <v>69</v>
      </c>
      <c r="F58" s="10">
        <f>SUM(B58:E58)</f>
        <v>640</v>
      </c>
    </row>
    <row r="59" spans="1:6">
      <c r="A59" s="8" t="s">
        <v>5</v>
      </c>
      <c r="B59" s="9">
        <v>360</v>
      </c>
      <c r="C59" s="9">
        <v>3016</v>
      </c>
      <c r="D59" s="9">
        <v>27</v>
      </c>
      <c r="E59" s="9">
        <v>475</v>
      </c>
      <c r="F59" s="10">
        <f>SUM(B59:E59)</f>
        <v>3878</v>
      </c>
    </row>
    <row r="60" spans="1:6">
      <c r="A60" s="13" t="s">
        <v>104</v>
      </c>
      <c r="B60" s="16"/>
      <c r="C60" s="16"/>
      <c r="D60" s="16"/>
      <c r="E60" s="16"/>
      <c r="F60" s="14"/>
    </row>
    <row r="61" spans="1:6">
      <c r="A61" s="8" t="s">
        <v>4</v>
      </c>
      <c r="B61" s="9">
        <v>33</v>
      </c>
      <c r="C61" s="9">
        <v>93</v>
      </c>
      <c r="D61" s="9">
        <v>380</v>
      </c>
      <c r="E61" s="9">
        <v>80</v>
      </c>
      <c r="F61" s="10">
        <f>SUM(B61:E61)</f>
        <v>586</v>
      </c>
    </row>
    <row r="62" spans="1:6">
      <c r="A62" s="8" t="s">
        <v>5</v>
      </c>
      <c r="B62" s="9">
        <v>159</v>
      </c>
      <c r="C62" s="9">
        <v>335</v>
      </c>
      <c r="D62" s="9">
        <v>845</v>
      </c>
      <c r="E62" s="9">
        <v>332</v>
      </c>
      <c r="F62" s="10">
        <f>SUM(B62:E62)</f>
        <v>1671</v>
      </c>
    </row>
    <row r="63" spans="1:6">
      <c r="A63" s="13" t="s">
        <v>146</v>
      </c>
      <c r="B63" s="16"/>
      <c r="C63" s="16"/>
      <c r="D63" s="16"/>
      <c r="E63" s="16"/>
      <c r="F63" s="14"/>
    </row>
    <row r="64" spans="1:6">
      <c r="A64" s="8" t="s">
        <v>4</v>
      </c>
      <c r="B64" s="9">
        <v>139</v>
      </c>
      <c r="C64" s="9">
        <v>546</v>
      </c>
      <c r="D64" s="9">
        <v>437</v>
      </c>
      <c r="E64" s="9">
        <v>147</v>
      </c>
      <c r="F64" s="10">
        <f>SUM(B64:E64)</f>
        <v>1269</v>
      </c>
    </row>
    <row r="65" spans="1:6">
      <c r="A65" s="8" t="s">
        <v>5</v>
      </c>
      <c r="B65" s="9">
        <v>303</v>
      </c>
      <c r="C65" s="9">
        <v>727</v>
      </c>
      <c r="D65" s="9">
        <v>890</v>
      </c>
      <c r="E65" s="9">
        <v>311</v>
      </c>
      <c r="F65" s="10">
        <f>SUM(B65:E65)</f>
        <v>2231</v>
      </c>
    </row>
    <row r="66" spans="1:6">
      <c r="A66" s="13" t="s">
        <v>13</v>
      </c>
      <c r="B66" s="16"/>
      <c r="C66" s="16"/>
      <c r="D66" s="16"/>
      <c r="E66" s="16"/>
      <c r="F66" s="14"/>
    </row>
    <row r="67" spans="1:6">
      <c r="A67" s="8" t="s">
        <v>4</v>
      </c>
      <c r="B67" s="9">
        <v>170</v>
      </c>
      <c r="C67" s="9">
        <v>4031</v>
      </c>
      <c r="D67" s="9">
        <v>386</v>
      </c>
      <c r="E67" s="9">
        <v>283</v>
      </c>
      <c r="F67" s="10">
        <f>SUM(B67:E67)</f>
        <v>4870</v>
      </c>
    </row>
    <row r="68" spans="1:6">
      <c r="A68" s="8" t="s">
        <v>5</v>
      </c>
      <c r="B68" s="9">
        <v>638</v>
      </c>
      <c r="C68" s="9">
        <v>13666</v>
      </c>
      <c r="D68" s="9">
        <v>856</v>
      </c>
      <c r="E68" s="9">
        <v>898</v>
      </c>
      <c r="F68" s="10">
        <f>SUM(B68:E68)</f>
        <v>16058</v>
      </c>
    </row>
    <row r="69" spans="1:6">
      <c r="A69" s="13" t="s">
        <v>14</v>
      </c>
      <c r="B69" s="7"/>
      <c r="C69" s="7"/>
      <c r="D69" s="7"/>
      <c r="E69" s="7"/>
      <c r="F69" s="14"/>
    </row>
    <row r="70" spans="1:6">
      <c r="A70" s="8" t="s">
        <v>4</v>
      </c>
      <c r="B70" s="9">
        <v>310</v>
      </c>
      <c r="C70" s="9">
        <v>1090</v>
      </c>
      <c r="D70" s="9">
        <v>589</v>
      </c>
      <c r="E70" s="9">
        <v>423</v>
      </c>
      <c r="F70" s="10">
        <f>SUM(B70:E70)</f>
        <v>2412</v>
      </c>
    </row>
    <row r="71" spans="1:6">
      <c r="A71" s="8" t="s">
        <v>5</v>
      </c>
      <c r="B71" s="9">
        <v>969</v>
      </c>
      <c r="C71" s="9">
        <v>3081</v>
      </c>
      <c r="D71" s="9">
        <v>853</v>
      </c>
      <c r="E71" s="9">
        <v>976</v>
      </c>
      <c r="F71" s="10">
        <f>SUM(B71:E71)</f>
        <v>5879</v>
      </c>
    </row>
    <row r="72" spans="1:6">
      <c r="A72" s="13" t="s">
        <v>15</v>
      </c>
      <c r="B72" s="7"/>
      <c r="C72" s="7"/>
      <c r="D72" s="7"/>
      <c r="E72" s="7"/>
      <c r="F72" s="7"/>
    </row>
    <row r="73" spans="1:6">
      <c r="A73" s="8" t="s">
        <v>4</v>
      </c>
      <c r="B73" s="9">
        <v>66</v>
      </c>
      <c r="C73" s="9">
        <v>179</v>
      </c>
      <c r="D73" s="9">
        <v>434</v>
      </c>
      <c r="E73" s="9">
        <v>121</v>
      </c>
      <c r="F73" s="10">
        <f>SUM(B73:E73)</f>
        <v>800</v>
      </c>
    </row>
    <row r="74" spans="1:6">
      <c r="A74" s="8" t="s">
        <v>5</v>
      </c>
      <c r="B74" s="9">
        <v>416</v>
      </c>
      <c r="C74" s="9">
        <v>764</v>
      </c>
      <c r="D74" s="9">
        <v>830</v>
      </c>
      <c r="E74" s="9">
        <v>473</v>
      </c>
      <c r="F74" s="12">
        <f>SUM(B74:E74)</f>
        <v>2483</v>
      </c>
    </row>
    <row r="75" spans="1:6">
      <c r="A75" s="13" t="s">
        <v>16</v>
      </c>
      <c r="B75" s="7"/>
      <c r="C75" s="7"/>
      <c r="D75" s="7"/>
      <c r="E75" s="7"/>
      <c r="F75" s="7"/>
    </row>
    <row r="76" spans="1:6">
      <c r="A76" s="8" t="s">
        <v>4</v>
      </c>
      <c r="B76" s="9">
        <v>197</v>
      </c>
      <c r="C76" s="9">
        <v>3585</v>
      </c>
      <c r="D76" s="9">
        <v>398</v>
      </c>
      <c r="E76" s="9">
        <v>382</v>
      </c>
      <c r="F76" s="10">
        <f>SUM(B76:E76)</f>
        <v>4562</v>
      </c>
    </row>
    <row r="77" spans="1:6">
      <c r="A77" s="8" t="s">
        <v>5</v>
      </c>
      <c r="B77" s="9">
        <v>718</v>
      </c>
      <c r="C77" s="9">
        <v>12857</v>
      </c>
      <c r="D77" s="9">
        <v>885</v>
      </c>
      <c r="E77" s="9">
        <v>1113</v>
      </c>
      <c r="F77" s="12">
        <f>SUM(B77:E77)</f>
        <v>15573</v>
      </c>
    </row>
    <row r="78" spans="1:6">
      <c r="A78" s="13" t="s">
        <v>108</v>
      </c>
      <c r="B78" s="7"/>
      <c r="C78" s="7"/>
      <c r="D78" s="7"/>
      <c r="E78" s="7"/>
      <c r="F78" s="7"/>
    </row>
    <row r="79" spans="1:6">
      <c r="A79" s="8" t="s">
        <v>4</v>
      </c>
      <c r="B79" s="9">
        <v>44</v>
      </c>
      <c r="C79" s="9">
        <v>253</v>
      </c>
      <c r="D79" s="9">
        <v>381</v>
      </c>
      <c r="E79" s="9">
        <v>74</v>
      </c>
      <c r="F79" s="10">
        <f>SUM(B79:E79)</f>
        <v>752</v>
      </c>
    </row>
    <row r="80" spans="1:6">
      <c r="A80" s="8" t="s">
        <v>5</v>
      </c>
      <c r="B80" s="9">
        <v>176</v>
      </c>
      <c r="C80" s="9">
        <v>603</v>
      </c>
      <c r="D80" s="9">
        <v>853</v>
      </c>
      <c r="E80" s="9">
        <v>200</v>
      </c>
      <c r="F80" s="12">
        <f>SUM(B80:E80)</f>
        <v>1832</v>
      </c>
    </row>
    <row r="81" spans="1:6">
      <c r="A81" s="13" t="s">
        <v>74</v>
      </c>
      <c r="B81" s="7"/>
      <c r="C81" s="7"/>
      <c r="D81" s="7"/>
      <c r="E81" s="7"/>
      <c r="F81" s="7"/>
    </row>
    <row r="82" spans="1:6">
      <c r="A82" s="8" t="s">
        <v>4</v>
      </c>
      <c r="B82" s="9">
        <v>3</v>
      </c>
      <c r="C82" s="9">
        <v>9</v>
      </c>
      <c r="D82" s="9">
        <v>3</v>
      </c>
      <c r="E82" s="9">
        <v>34</v>
      </c>
      <c r="F82" s="10">
        <f>SUM(B82:E82)</f>
        <v>49</v>
      </c>
    </row>
    <row r="83" spans="1:6">
      <c r="A83" s="8" t="s">
        <v>5</v>
      </c>
      <c r="B83" s="9">
        <v>5</v>
      </c>
      <c r="C83" s="9">
        <v>11</v>
      </c>
      <c r="D83" s="9">
        <v>26</v>
      </c>
      <c r="E83" s="9">
        <v>101</v>
      </c>
      <c r="F83" s="12">
        <f>SUM(B83:E83)</f>
        <v>143</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41</v>
      </c>
      <c r="C88" s="9">
        <v>891</v>
      </c>
      <c r="D88" s="9"/>
      <c r="E88" s="9">
        <v>246</v>
      </c>
      <c r="F88" s="10">
        <f>SUM(B88:E88)</f>
        <v>1178</v>
      </c>
    </row>
    <row r="89" spans="1:6">
      <c r="A89" s="8" t="s">
        <v>5</v>
      </c>
      <c r="B89" s="9">
        <v>239</v>
      </c>
      <c r="C89" s="9">
        <v>2966</v>
      </c>
      <c r="D89" s="9"/>
      <c r="E89" s="9">
        <v>842</v>
      </c>
      <c r="F89" s="10">
        <f>SUM(B89:E89)</f>
        <v>4047</v>
      </c>
    </row>
    <row r="90" spans="1:6">
      <c r="A90" s="13" t="s">
        <v>151</v>
      </c>
      <c r="B90" s="7"/>
      <c r="C90" s="7"/>
      <c r="D90" s="7"/>
      <c r="E90" s="7"/>
      <c r="F90" s="7"/>
    </row>
    <row r="91" spans="1:6">
      <c r="A91" s="8" t="s">
        <v>4</v>
      </c>
      <c r="B91" s="9">
        <v>54</v>
      </c>
      <c r="C91" s="9">
        <v>550</v>
      </c>
      <c r="D91" s="9">
        <v>6</v>
      </c>
      <c r="E91" s="9">
        <v>665</v>
      </c>
      <c r="F91" s="10">
        <f>SUM(B91:E91)</f>
        <v>1275</v>
      </c>
    </row>
    <row r="92" spans="1:6">
      <c r="A92" s="8" t="s">
        <v>5</v>
      </c>
      <c r="B92" s="9">
        <v>249</v>
      </c>
      <c r="C92" s="9">
        <v>1881</v>
      </c>
      <c r="D92" s="9">
        <v>7</v>
      </c>
      <c r="E92" s="9">
        <v>2028</v>
      </c>
      <c r="F92" s="12">
        <f>SUM(B92:E92)</f>
        <v>4165</v>
      </c>
    </row>
    <row r="93" spans="1:6">
      <c r="A93" s="13" t="s">
        <v>85</v>
      </c>
      <c r="B93" s="16"/>
      <c r="C93" s="16"/>
      <c r="D93" s="16"/>
      <c r="E93" s="16"/>
      <c r="F93" s="14"/>
    </row>
    <row r="94" spans="1:6">
      <c r="A94" s="8" t="s">
        <v>4</v>
      </c>
      <c r="B94" s="9">
        <v>64</v>
      </c>
      <c r="C94" s="9">
        <v>108</v>
      </c>
      <c r="D94" s="9">
        <v>377</v>
      </c>
      <c r="E94" s="9">
        <v>68</v>
      </c>
      <c r="F94" s="10">
        <f>SUM(B94:E94)</f>
        <v>617</v>
      </c>
    </row>
    <row r="95" spans="1:6">
      <c r="A95" s="8" t="s">
        <v>5</v>
      </c>
      <c r="B95" s="9">
        <v>391</v>
      </c>
      <c r="C95" s="9">
        <v>405</v>
      </c>
      <c r="D95" s="9">
        <v>830</v>
      </c>
      <c r="E95" s="9">
        <v>262</v>
      </c>
      <c r="F95" s="10">
        <f>SUM(B95:E95)</f>
        <v>1888</v>
      </c>
    </row>
    <row r="96" spans="1:6">
      <c r="A96" s="13" t="s">
        <v>148</v>
      </c>
      <c r="B96" s="16"/>
      <c r="C96" s="16"/>
      <c r="D96" s="16"/>
      <c r="E96" s="16"/>
      <c r="F96" s="14"/>
    </row>
    <row r="97" spans="1:6">
      <c r="A97" s="8" t="s">
        <v>4</v>
      </c>
      <c r="B97" s="9">
        <v>203</v>
      </c>
      <c r="C97" s="9">
        <v>1835</v>
      </c>
      <c r="D97" s="9">
        <v>4</v>
      </c>
      <c r="E97" s="9">
        <v>465</v>
      </c>
      <c r="F97" s="10">
        <f>SUM(B97:E97)</f>
        <v>2507</v>
      </c>
    </row>
    <row r="98" spans="1:6">
      <c r="A98" s="8" t="s">
        <v>5</v>
      </c>
      <c r="B98" s="9">
        <v>479</v>
      </c>
      <c r="C98" s="9">
        <v>3895</v>
      </c>
      <c r="D98" s="9">
        <v>0</v>
      </c>
      <c r="E98" s="9">
        <v>1011</v>
      </c>
      <c r="F98" s="10">
        <f>SUM(B98:E98)</f>
        <v>5385</v>
      </c>
    </row>
    <row r="99" spans="1:6">
      <c r="A99" s="13" t="s">
        <v>17</v>
      </c>
      <c r="B99" s="16"/>
      <c r="C99" s="16"/>
      <c r="D99" s="16"/>
      <c r="E99" s="16"/>
      <c r="F99" s="14"/>
    </row>
    <row r="100" spans="1:6">
      <c r="A100" s="8" t="s">
        <v>4</v>
      </c>
      <c r="B100" s="9">
        <v>115</v>
      </c>
      <c r="C100" s="9">
        <v>718</v>
      </c>
      <c r="D100" s="9">
        <v>403</v>
      </c>
      <c r="E100" s="9">
        <v>174</v>
      </c>
      <c r="F100" s="10">
        <f>SUM(B100:E100)</f>
        <v>1410</v>
      </c>
    </row>
    <row r="101" spans="1:6">
      <c r="A101" s="8" t="s">
        <v>5</v>
      </c>
      <c r="B101" s="9">
        <v>330</v>
      </c>
      <c r="C101" s="9">
        <v>2179</v>
      </c>
      <c r="D101" s="9">
        <v>920</v>
      </c>
      <c r="E101" s="9">
        <v>574</v>
      </c>
      <c r="F101" s="10">
        <f>SUM(B101:E101)</f>
        <v>4003</v>
      </c>
    </row>
    <row r="102" spans="1:6">
      <c r="A102" s="13" t="s">
        <v>92</v>
      </c>
      <c r="B102" s="7"/>
      <c r="C102" s="7"/>
      <c r="D102" s="7"/>
      <c r="E102" s="7"/>
      <c r="F102" s="14"/>
    </row>
    <row r="103" spans="1:6">
      <c r="A103" s="8" t="s">
        <v>4</v>
      </c>
      <c r="B103" s="9">
        <v>31</v>
      </c>
      <c r="C103" s="9">
        <v>82</v>
      </c>
      <c r="D103" s="9">
        <v>394</v>
      </c>
      <c r="E103" s="9">
        <v>70</v>
      </c>
      <c r="F103" s="10">
        <f>SUM(B103:E103)</f>
        <v>577</v>
      </c>
    </row>
    <row r="104" spans="1:6">
      <c r="A104" s="8" t="s">
        <v>5</v>
      </c>
      <c r="B104" s="9">
        <v>152</v>
      </c>
      <c r="C104" s="9">
        <v>288</v>
      </c>
      <c r="D104" s="9">
        <v>852</v>
      </c>
      <c r="E104" s="9">
        <v>255</v>
      </c>
      <c r="F104" s="10">
        <f>SUM(B104:E104)</f>
        <v>1547</v>
      </c>
    </row>
    <row r="105" spans="1:6">
      <c r="A105" s="13" t="s">
        <v>75</v>
      </c>
      <c r="B105" s="7"/>
      <c r="C105" s="7"/>
      <c r="D105" s="7"/>
      <c r="E105" s="7"/>
      <c r="F105" s="14"/>
    </row>
    <row r="106" spans="1:6">
      <c r="A106" s="8" t="s">
        <v>4</v>
      </c>
      <c r="B106" s="9">
        <v>22</v>
      </c>
      <c r="C106" s="9">
        <v>246</v>
      </c>
      <c r="D106" s="9">
        <v>4</v>
      </c>
      <c r="E106" s="9">
        <v>69</v>
      </c>
      <c r="F106" s="10">
        <f>SUM(B106:E106)</f>
        <v>341</v>
      </c>
    </row>
    <row r="107" spans="1:6">
      <c r="A107" s="8" t="s">
        <v>5</v>
      </c>
      <c r="B107" s="9">
        <v>66</v>
      </c>
      <c r="C107" s="9">
        <v>1107</v>
      </c>
      <c r="D107" s="9">
        <v>18</v>
      </c>
      <c r="E107" s="9">
        <v>483</v>
      </c>
      <c r="F107" s="10">
        <f>SUM(B107:E107)</f>
        <v>1674</v>
      </c>
    </row>
    <row r="108" spans="1:6">
      <c r="A108" s="13" t="s">
        <v>106</v>
      </c>
      <c r="B108" s="7"/>
      <c r="C108" s="7"/>
      <c r="D108" s="7"/>
      <c r="E108" s="7"/>
      <c r="F108" s="14"/>
    </row>
    <row r="109" spans="1:6">
      <c r="A109" s="8" t="s">
        <v>4</v>
      </c>
      <c r="B109" s="9">
        <v>106</v>
      </c>
      <c r="C109" s="9">
        <v>2547</v>
      </c>
      <c r="D109" s="9">
        <v>8</v>
      </c>
      <c r="E109" s="9">
        <v>195</v>
      </c>
      <c r="F109" s="10">
        <f>SUM(B109:E109)</f>
        <v>2856</v>
      </c>
    </row>
    <row r="110" spans="1:6">
      <c r="A110" s="8" t="s">
        <v>5</v>
      </c>
      <c r="B110" s="9">
        <v>1237</v>
      </c>
      <c r="C110" s="9">
        <v>21296</v>
      </c>
      <c r="D110" s="9">
        <v>45</v>
      </c>
      <c r="E110" s="9">
        <v>1098</v>
      </c>
      <c r="F110" s="10">
        <f>SUM(B110:E110)</f>
        <v>23676</v>
      </c>
    </row>
    <row r="111" spans="1:6">
      <c r="A111" s="13" t="s">
        <v>139</v>
      </c>
      <c r="B111" s="7"/>
      <c r="C111" s="7"/>
      <c r="D111" s="7"/>
      <c r="E111" s="7"/>
      <c r="F111" s="14"/>
    </row>
    <row r="112" spans="1:6">
      <c r="A112" s="8" t="s">
        <v>4</v>
      </c>
      <c r="B112" s="9">
        <v>35</v>
      </c>
      <c r="C112" s="9">
        <v>144</v>
      </c>
      <c r="D112" s="9">
        <v>385</v>
      </c>
      <c r="E112" s="9">
        <v>69</v>
      </c>
      <c r="F112" s="10">
        <f>SUM(B112:E112)</f>
        <v>633</v>
      </c>
    </row>
    <row r="113" spans="1:6">
      <c r="A113" s="8" t="s">
        <v>5</v>
      </c>
      <c r="B113" s="9">
        <v>169</v>
      </c>
      <c r="C113" s="9">
        <v>460</v>
      </c>
      <c r="D113" s="9">
        <v>889</v>
      </c>
      <c r="E113" s="9">
        <v>298</v>
      </c>
      <c r="F113" s="10">
        <f>SUM(B113:E113)</f>
        <v>1816</v>
      </c>
    </row>
    <row r="114" spans="1:6">
      <c r="A114" s="13" t="s">
        <v>130</v>
      </c>
      <c r="B114" s="7"/>
      <c r="C114" s="7"/>
      <c r="D114" s="7"/>
      <c r="E114" s="7"/>
      <c r="F114" s="14"/>
    </row>
    <row r="115" spans="1:6">
      <c r="A115" s="8" t="s">
        <v>4</v>
      </c>
      <c r="B115" s="9">
        <v>46</v>
      </c>
      <c r="C115" s="9">
        <v>108</v>
      </c>
      <c r="D115" s="9">
        <v>377</v>
      </c>
      <c r="E115" s="9">
        <v>62</v>
      </c>
      <c r="F115" s="10">
        <f>SUM(B115:E115)</f>
        <v>593</v>
      </c>
    </row>
    <row r="116" spans="1:6">
      <c r="A116" s="8" t="s">
        <v>5</v>
      </c>
      <c r="B116" s="9">
        <v>313</v>
      </c>
      <c r="C116" s="9">
        <v>406</v>
      </c>
      <c r="D116" s="9">
        <v>829</v>
      </c>
      <c r="E116" s="9">
        <v>281</v>
      </c>
      <c r="F116" s="10">
        <f>SUM(B116:E116)</f>
        <v>1829</v>
      </c>
    </row>
    <row r="117" spans="1:6" ht="13.8" thickBot="1">
      <c r="A117" s="19"/>
      <c r="B117" s="15"/>
      <c r="C117" s="15"/>
      <c r="D117" s="15"/>
      <c r="E117" s="15"/>
      <c r="F117" s="20"/>
    </row>
    <row r="118" spans="1:6" ht="13.8" thickBot="1">
      <c r="A118" s="21" t="s">
        <v>18</v>
      </c>
      <c r="B118" s="23">
        <f t="shared" ref="B118:F119" si="0">B115+B112+B109+B13+B106+B103+B100+B97+B94+B91+B88+B85+B82+B79+B76+B73+B70+B67+B64+B61+B58+B55+B52+B49+B46+B43+B40+B37+B34+B31+B28+B25+B22+B19+B16+B10+B7</f>
        <v>4249</v>
      </c>
      <c r="C118" s="23">
        <f t="shared" si="0"/>
        <v>26124</v>
      </c>
      <c r="D118" s="23">
        <f t="shared" si="0"/>
        <v>11358</v>
      </c>
      <c r="E118" s="23">
        <f t="shared" si="0"/>
        <v>6067</v>
      </c>
      <c r="F118" s="23">
        <f t="shared" si="0"/>
        <v>47798</v>
      </c>
    </row>
    <row r="119" spans="1:6" ht="13.8" thickBot="1">
      <c r="A119" s="22" t="s">
        <v>19</v>
      </c>
      <c r="B119" s="23">
        <f t="shared" si="0"/>
        <v>16153</v>
      </c>
      <c r="C119" s="23">
        <f t="shared" si="0"/>
        <v>96981</v>
      </c>
      <c r="D119" s="23">
        <f t="shared" si="0"/>
        <v>24625</v>
      </c>
      <c r="E119" s="23">
        <f t="shared" si="0"/>
        <v>19174</v>
      </c>
      <c r="F119" s="23">
        <f t="shared" si="0"/>
        <v>156933</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11.xml><?xml version="1.0" encoding="utf-8"?>
<worksheet xmlns="http://schemas.openxmlformats.org/spreadsheetml/2006/main" xmlns:r="http://schemas.openxmlformats.org/officeDocument/2006/relationships">
  <dimension ref="A1:F143"/>
  <sheetViews>
    <sheetView view="pageBreakPreview" zoomScale="55" zoomScaleNormal="75" zoomScaleSheetLayoutView="100" workbookViewId="0">
      <pane ySplit="4" topLeftCell="A5" activePane="bottomLeft" state="frozen"/>
      <selection pane="bottomLeft" activeCell="B7" sqref="B7:E116"/>
    </sheetView>
  </sheetViews>
  <sheetFormatPr defaultRowHeight="13.2"/>
  <cols>
    <col min="1" max="1" width="41.33203125" bestFit="1" customWidth="1"/>
    <col min="2" max="6" width="13.6640625" customWidth="1"/>
  </cols>
  <sheetData>
    <row r="1" spans="1:6" ht="17.399999999999999">
      <c r="A1" s="249" t="s">
        <v>175</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1292</v>
      </c>
      <c r="C7" s="9">
        <v>5603</v>
      </c>
      <c r="D7" s="9">
        <v>1064</v>
      </c>
      <c r="E7" s="9">
        <v>1147</v>
      </c>
      <c r="F7" s="10">
        <f>SUM(B7:E7)</f>
        <v>9106</v>
      </c>
    </row>
    <row r="8" spans="1:6">
      <c r="A8" s="8" t="s">
        <v>5</v>
      </c>
      <c r="B8" s="9">
        <v>3742</v>
      </c>
      <c r="C8" s="9">
        <v>19469</v>
      </c>
      <c r="D8" s="9">
        <v>2253</v>
      </c>
      <c r="E8" s="9">
        <v>3471</v>
      </c>
      <c r="F8" s="10">
        <f>SUM(B8:E8)</f>
        <v>28935</v>
      </c>
    </row>
    <row r="9" spans="1:6">
      <c r="A9" s="6" t="s">
        <v>6</v>
      </c>
      <c r="B9" s="7"/>
      <c r="C9" s="7"/>
      <c r="D9" s="7"/>
      <c r="E9" s="7"/>
      <c r="F9" s="7"/>
    </row>
    <row r="10" spans="1:6">
      <c r="A10" s="11" t="s">
        <v>7</v>
      </c>
      <c r="B10" s="9">
        <v>44</v>
      </c>
      <c r="C10" s="9">
        <v>239</v>
      </c>
      <c r="D10" s="9">
        <v>558</v>
      </c>
      <c r="E10" s="9">
        <v>82</v>
      </c>
      <c r="F10" s="10">
        <f>SUM(B10:E10)</f>
        <v>923</v>
      </c>
    </row>
    <row r="11" spans="1:6">
      <c r="A11" s="11" t="s">
        <v>8</v>
      </c>
      <c r="B11" s="9">
        <v>156</v>
      </c>
      <c r="C11" s="9">
        <v>1013</v>
      </c>
      <c r="D11" s="9">
        <v>1314</v>
      </c>
      <c r="E11" s="9">
        <v>281</v>
      </c>
      <c r="F11" s="12">
        <f>SUM(B11:E11)</f>
        <v>2764</v>
      </c>
    </row>
    <row r="12" spans="1:6">
      <c r="A12" s="6" t="s">
        <v>183</v>
      </c>
      <c r="B12" s="7"/>
      <c r="C12" s="7"/>
      <c r="D12" s="7"/>
      <c r="E12" s="7"/>
      <c r="F12" s="7"/>
    </row>
    <row r="13" spans="1:6">
      <c r="A13" s="11" t="s">
        <v>7</v>
      </c>
      <c r="B13" s="9">
        <v>45</v>
      </c>
      <c r="C13" s="9">
        <v>170</v>
      </c>
      <c r="D13" s="9">
        <v>558</v>
      </c>
      <c r="E13" s="9">
        <v>66</v>
      </c>
      <c r="F13" s="10">
        <f>SUM(B13:E13)</f>
        <v>839</v>
      </c>
    </row>
    <row r="14" spans="1:6">
      <c r="A14" s="11" t="s">
        <v>8</v>
      </c>
      <c r="B14" s="9">
        <v>156</v>
      </c>
      <c r="C14" s="9">
        <v>881</v>
      </c>
      <c r="D14" s="9">
        <v>1320</v>
      </c>
      <c r="E14" s="9">
        <v>328</v>
      </c>
      <c r="F14" s="12">
        <f>SUM(B14:E14)</f>
        <v>2685</v>
      </c>
    </row>
    <row r="15" spans="1:6">
      <c r="A15" s="6" t="s">
        <v>82</v>
      </c>
      <c r="B15" s="7"/>
      <c r="C15" s="7"/>
      <c r="D15" s="7"/>
      <c r="E15" s="7"/>
      <c r="F15" s="7"/>
    </row>
    <row r="16" spans="1:6">
      <c r="A16" s="11" t="s">
        <v>7</v>
      </c>
      <c r="B16" s="9">
        <v>99</v>
      </c>
      <c r="C16" s="9">
        <v>235</v>
      </c>
      <c r="D16" s="9">
        <v>597</v>
      </c>
      <c r="E16" s="9">
        <v>100</v>
      </c>
      <c r="F16" s="10">
        <f>SUM(B16:E16)</f>
        <v>1031</v>
      </c>
    </row>
    <row r="17" spans="1:6">
      <c r="A17" s="11" t="s">
        <v>8</v>
      </c>
      <c r="B17" s="9">
        <v>314</v>
      </c>
      <c r="C17" s="9">
        <v>913</v>
      </c>
      <c r="D17" s="9">
        <v>1329</v>
      </c>
      <c r="E17" s="9">
        <v>336</v>
      </c>
      <c r="F17" s="12">
        <f>SUM(B17:E17)</f>
        <v>2892</v>
      </c>
    </row>
    <row r="18" spans="1:6">
      <c r="A18" s="13" t="s">
        <v>145</v>
      </c>
      <c r="B18" s="16"/>
      <c r="C18" s="16"/>
      <c r="D18" s="16"/>
      <c r="E18" s="16"/>
      <c r="F18" s="14"/>
    </row>
    <row r="19" spans="1:6">
      <c r="A19" s="8" t="s">
        <v>4</v>
      </c>
      <c r="B19" s="9">
        <v>320</v>
      </c>
      <c r="C19" s="9">
        <v>648</v>
      </c>
      <c r="D19" s="9">
        <v>658</v>
      </c>
      <c r="E19" s="9">
        <v>297</v>
      </c>
      <c r="F19" s="10">
        <f>SUM(B19:E19)</f>
        <v>1923</v>
      </c>
    </row>
    <row r="20" spans="1:6">
      <c r="A20" s="8" t="s">
        <v>5</v>
      </c>
      <c r="B20" s="9">
        <v>824</v>
      </c>
      <c r="C20" s="9">
        <v>1052</v>
      </c>
      <c r="D20" s="9">
        <v>1347</v>
      </c>
      <c r="E20" s="9">
        <v>597</v>
      </c>
      <c r="F20" s="10">
        <f>SUM(B20:E20)</f>
        <v>3820</v>
      </c>
    </row>
    <row r="21" spans="1:6">
      <c r="A21" s="13" t="s">
        <v>167</v>
      </c>
      <c r="B21" s="6"/>
      <c r="C21" s="6"/>
      <c r="D21" s="6"/>
      <c r="E21" s="6"/>
      <c r="F21" s="7"/>
    </row>
    <row r="22" spans="1:6">
      <c r="A22" s="8" t="s">
        <v>4</v>
      </c>
      <c r="B22" s="11">
        <v>83</v>
      </c>
      <c r="C22" s="11">
        <v>259</v>
      </c>
      <c r="D22" s="11">
        <v>580</v>
      </c>
      <c r="E22" s="11">
        <v>1</v>
      </c>
      <c r="F22" s="219">
        <f>SUM(E22,D22,C22,B22)</f>
        <v>923</v>
      </c>
    </row>
    <row r="23" spans="1:6">
      <c r="A23" s="8" t="s">
        <v>5</v>
      </c>
      <c r="B23" s="11">
        <v>227</v>
      </c>
      <c r="C23" s="11">
        <v>1076</v>
      </c>
      <c r="D23" s="11">
        <v>1351</v>
      </c>
      <c r="E23" s="11">
        <v>1</v>
      </c>
      <c r="F23" s="219">
        <f>SUM(E23,D23,C23,B23)</f>
        <v>2655</v>
      </c>
    </row>
    <row r="24" spans="1:6">
      <c r="A24" s="13" t="s">
        <v>83</v>
      </c>
      <c r="B24" s="7"/>
      <c r="C24" s="7"/>
      <c r="D24" s="7"/>
      <c r="E24" s="7"/>
      <c r="F24" s="7"/>
    </row>
    <row r="25" spans="1:6">
      <c r="A25" s="8" t="s">
        <v>4</v>
      </c>
      <c r="B25" s="9">
        <v>53</v>
      </c>
      <c r="C25" s="9">
        <v>158</v>
      </c>
      <c r="D25" s="9">
        <v>564</v>
      </c>
      <c r="E25" s="9">
        <v>74</v>
      </c>
      <c r="F25" s="10">
        <f>SUM(B25:E25)</f>
        <v>849</v>
      </c>
    </row>
    <row r="26" spans="1:6">
      <c r="A26" s="8" t="s">
        <v>5</v>
      </c>
      <c r="B26" s="9">
        <v>168</v>
      </c>
      <c r="C26" s="9">
        <v>794</v>
      </c>
      <c r="D26" s="9">
        <v>1308</v>
      </c>
      <c r="E26" s="9">
        <v>294</v>
      </c>
      <c r="F26" s="12">
        <f>SUM(B26:E26)</f>
        <v>2564</v>
      </c>
    </row>
    <row r="27" spans="1:6">
      <c r="A27" s="13" t="s">
        <v>129</v>
      </c>
      <c r="B27" s="7"/>
      <c r="C27" s="7"/>
      <c r="D27" s="7"/>
      <c r="E27" s="7"/>
      <c r="F27" s="7"/>
    </row>
    <row r="28" spans="1:6">
      <c r="A28" s="17" t="s">
        <v>4</v>
      </c>
      <c r="B28" s="9">
        <v>122</v>
      </c>
      <c r="C28" s="9">
        <v>358</v>
      </c>
      <c r="D28" s="9">
        <v>570</v>
      </c>
      <c r="E28" s="9">
        <v>127</v>
      </c>
      <c r="F28" s="10">
        <f>SUM(B28:E28)</f>
        <v>1177</v>
      </c>
    </row>
    <row r="29" spans="1:6">
      <c r="A29" s="8" t="s">
        <v>5</v>
      </c>
      <c r="B29" s="9">
        <v>204</v>
      </c>
      <c r="C29" s="9">
        <v>1061</v>
      </c>
      <c r="D29" s="9">
        <v>1333</v>
      </c>
      <c r="E29" s="9">
        <v>427</v>
      </c>
      <c r="F29" s="12">
        <f>SUM(B29:E29)</f>
        <v>3025</v>
      </c>
    </row>
    <row r="30" spans="1:6">
      <c r="A30" s="13" t="s">
        <v>9</v>
      </c>
      <c r="B30" s="7"/>
      <c r="C30" s="7"/>
      <c r="D30" s="7"/>
      <c r="E30" s="7"/>
      <c r="F30" s="7"/>
    </row>
    <row r="31" spans="1:6">
      <c r="A31" s="8" t="s">
        <v>4</v>
      </c>
      <c r="B31" s="9">
        <v>138</v>
      </c>
      <c r="C31" s="9">
        <v>409</v>
      </c>
      <c r="D31" s="9">
        <v>577</v>
      </c>
      <c r="E31" s="9">
        <v>110</v>
      </c>
      <c r="F31" s="10">
        <f>SUM(B31:E31)</f>
        <v>1234</v>
      </c>
    </row>
    <row r="32" spans="1:6">
      <c r="A32" s="8" t="s">
        <v>5</v>
      </c>
      <c r="B32" s="9">
        <v>324</v>
      </c>
      <c r="C32" s="9">
        <v>1861</v>
      </c>
      <c r="D32" s="9">
        <v>1376</v>
      </c>
      <c r="E32" s="9">
        <v>433</v>
      </c>
      <c r="F32" s="12">
        <f>SUM(B32:E32)</f>
        <v>3994</v>
      </c>
    </row>
    <row r="33" spans="1:6">
      <c r="A33" s="13" t="s">
        <v>179</v>
      </c>
      <c r="B33" s="7"/>
      <c r="C33" s="7"/>
      <c r="D33" s="7"/>
      <c r="E33" s="7"/>
      <c r="F33" s="7"/>
    </row>
    <row r="34" spans="1:6">
      <c r="A34" s="8" t="s">
        <v>4</v>
      </c>
      <c r="B34" s="9">
        <v>48</v>
      </c>
      <c r="C34" s="9">
        <v>163</v>
      </c>
      <c r="D34" s="9">
        <v>554</v>
      </c>
      <c r="E34" s="9">
        <v>62</v>
      </c>
      <c r="F34" s="10">
        <f>SUM(B34:E34)</f>
        <v>827</v>
      </c>
    </row>
    <row r="35" spans="1:6">
      <c r="A35" s="8" t="s">
        <v>5</v>
      </c>
      <c r="B35" s="9">
        <v>171</v>
      </c>
      <c r="C35" s="9">
        <v>825</v>
      </c>
      <c r="D35" s="9">
        <v>1306</v>
      </c>
      <c r="E35" s="9">
        <v>297</v>
      </c>
      <c r="F35" s="12">
        <f>SUM(B35:E35)</f>
        <v>2599</v>
      </c>
    </row>
    <row r="36" spans="1:6">
      <c r="A36" s="13" t="s">
        <v>10</v>
      </c>
      <c r="B36" s="7"/>
      <c r="C36" s="7"/>
      <c r="D36" s="7"/>
      <c r="E36" s="7"/>
      <c r="F36" s="7"/>
    </row>
    <row r="37" spans="1:6">
      <c r="A37" s="17" t="s">
        <v>4</v>
      </c>
      <c r="B37" s="9">
        <v>193</v>
      </c>
      <c r="C37" s="9">
        <v>1719</v>
      </c>
      <c r="D37" s="9">
        <v>561</v>
      </c>
      <c r="E37" s="9">
        <v>180</v>
      </c>
      <c r="F37" s="10">
        <f>SUM(B37:E37)</f>
        <v>2653</v>
      </c>
    </row>
    <row r="38" spans="1:6">
      <c r="A38" s="8" t="s">
        <v>5</v>
      </c>
      <c r="B38" s="9">
        <v>381</v>
      </c>
      <c r="C38" s="9">
        <v>4343</v>
      </c>
      <c r="D38" s="9">
        <v>1324</v>
      </c>
      <c r="E38" s="9">
        <v>532</v>
      </c>
      <c r="F38" s="12">
        <f>SUM(B38:E38)</f>
        <v>6580</v>
      </c>
    </row>
    <row r="39" spans="1:6">
      <c r="A39" s="13" t="s">
        <v>149</v>
      </c>
      <c r="B39" s="16"/>
      <c r="C39" s="16"/>
      <c r="D39" s="16"/>
      <c r="E39" s="16"/>
      <c r="F39" s="14"/>
    </row>
    <row r="40" spans="1:6">
      <c r="A40" s="8" t="s">
        <v>4</v>
      </c>
      <c r="B40" s="9">
        <v>46</v>
      </c>
      <c r="C40" s="9">
        <v>161</v>
      </c>
      <c r="D40" s="9">
        <v>556</v>
      </c>
      <c r="E40" s="9">
        <v>82</v>
      </c>
      <c r="F40" s="10">
        <f>SUM(B40:E40)</f>
        <v>845</v>
      </c>
    </row>
    <row r="41" spans="1:6">
      <c r="A41" s="8" t="s">
        <v>5</v>
      </c>
      <c r="B41" s="9">
        <v>154</v>
      </c>
      <c r="C41" s="9">
        <v>854</v>
      </c>
      <c r="D41" s="9">
        <v>1304</v>
      </c>
      <c r="E41" s="9">
        <v>349</v>
      </c>
      <c r="F41" s="10">
        <f>SUM(B41:E41)</f>
        <v>2661</v>
      </c>
    </row>
    <row r="42" spans="1:6">
      <c r="A42" s="6" t="s">
        <v>154</v>
      </c>
      <c r="B42" s="7"/>
      <c r="C42" s="7"/>
      <c r="D42" s="7"/>
      <c r="E42" s="7"/>
      <c r="F42" s="7"/>
    </row>
    <row r="43" spans="1:6">
      <c r="A43" s="8" t="s">
        <v>4</v>
      </c>
      <c r="B43" s="9">
        <v>43</v>
      </c>
      <c r="C43" s="9">
        <v>140</v>
      </c>
      <c r="D43" s="9">
        <v>557</v>
      </c>
      <c r="E43" s="9">
        <v>61</v>
      </c>
      <c r="F43" s="219">
        <f>SUM(E43,D43,C43,B43)</f>
        <v>801</v>
      </c>
    </row>
    <row r="44" spans="1:6">
      <c r="A44" s="8" t="s">
        <v>5</v>
      </c>
      <c r="B44" s="9">
        <v>145</v>
      </c>
      <c r="C44" s="9">
        <v>758</v>
      </c>
      <c r="D44" s="9">
        <v>1313</v>
      </c>
      <c r="E44" s="9">
        <v>228</v>
      </c>
      <c r="F44" s="219">
        <f>SUM(E44,D44,C44,B44)</f>
        <v>2444</v>
      </c>
    </row>
    <row r="45" spans="1:6">
      <c r="A45" s="13" t="s">
        <v>131</v>
      </c>
      <c r="B45" s="7"/>
      <c r="C45" s="7"/>
      <c r="D45" s="7"/>
      <c r="E45" s="7"/>
      <c r="F45" s="7"/>
    </row>
    <row r="46" spans="1:6">
      <c r="A46" s="17" t="s">
        <v>4</v>
      </c>
      <c r="B46" s="9">
        <v>44</v>
      </c>
      <c r="C46" s="9">
        <v>167</v>
      </c>
      <c r="D46" s="9">
        <v>558</v>
      </c>
      <c r="E46" s="9">
        <v>67</v>
      </c>
      <c r="F46" s="10">
        <f>SUM(B46:E46)</f>
        <v>836</v>
      </c>
    </row>
    <row r="47" spans="1:6">
      <c r="A47" s="8" t="s">
        <v>5</v>
      </c>
      <c r="B47" s="9">
        <v>156</v>
      </c>
      <c r="C47" s="9">
        <v>892</v>
      </c>
      <c r="D47" s="9">
        <v>1308</v>
      </c>
      <c r="E47" s="9">
        <v>312</v>
      </c>
      <c r="F47" s="12">
        <f>SUM(B47:E47)</f>
        <v>2668</v>
      </c>
    </row>
    <row r="48" spans="1:6">
      <c r="A48" s="13" t="s">
        <v>11</v>
      </c>
      <c r="B48" s="16"/>
      <c r="C48" s="16"/>
      <c r="D48" s="16"/>
      <c r="E48" s="16"/>
      <c r="F48" s="14"/>
    </row>
    <row r="49" spans="1:6">
      <c r="A49" s="8" t="s">
        <v>4</v>
      </c>
      <c r="B49" s="9">
        <v>159</v>
      </c>
      <c r="C49" s="9">
        <v>2935</v>
      </c>
      <c r="D49" s="9">
        <v>571</v>
      </c>
      <c r="E49" s="9">
        <v>364</v>
      </c>
      <c r="F49" s="10">
        <f>SUM(B49:E49)</f>
        <v>4029</v>
      </c>
    </row>
    <row r="50" spans="1:6">
      <c r="A50" s="8" t="s">
        <v>5</v>
      </c>
      <c r="B50" s="9">
        <v>601</v>
      </c>
      <c r="C50" s="9">
        <v>10338</v>
      </c>
      <c r="D50" s="9">
        <v>1345</v>
      </c>
      <c r="E50" s="9">
        <v>1176</v>
      </c>
      <c r="F50" s="10">
        <f>SUM(B50:E50)</f>
        <v>13460</v>
      </c>
    </row>
    <row r="51" spans="1:6">
      <c r="A51" s="13" t="s">
        <v>12</v>
      </c>
      <c r="B51" s="16"/>
      <c r="C51" s="16"/>
      <c r="D51" s="16"/>
      <c r="E51" s="16"/>
      <c r="F51" s="14"/>
    </row>
    <row r="52" spans="1:6">
      <c r="A52" s="8" t="s">
        <v>4</v>
      </c>
      <c r="B52" s="9">
        <v>200</v>
      </c>
      <c r="C52" s="9">
        <v>382</v>
      </c>
      <c r="D52" s="9">
        <v>567</v>
      </c>
      <c r="E52" s="9">
        <v>167</v>
      </c>
      <c r="F52" s="10">
        <f>SUM(B52:E52)</f>
        <v>1316</v>
      </c>
    </row>
    <row r="53" spans="1:6">
      <c r="A53" s="8" t="s">
        <v>5</v>
      </c>
      <c r="B53" s="9">
        <v>537</v>
      </c>
      <c r="C53" s="9">
        <v>1048</v>
      </c>
      <c r="D53" s="9">
        <v>1318</v>
      </c>
      <c r="E53" s="9">
        <v>487</v>
      </c>
      <c r="F53" s="10">
        <f>SUM(B53:E53)</f>
        <v>3390</v>
      </c>
    </row>
    <row r="54" spans="1:6">
      <c r="A54" s="13" t="s">
        <v>147</v>
      </c>
      <c r="B54" s="16"/>
      <c r="C54" s="16"/>
      <c r="D54" s="16"/>
      <c r="E54" s="16"/>
      <c r="F54" s="14"/>
    </row>
    <row r="55" spans="1:6">
      <c r="A55" s="8" t="s">
        <v>4</v>
      </c>
      <c r="B55" s="9">
        <v>53</v>
      </c>
      <c r="C55" s="9">
        <v>191</v>
      </c>
      <c r="D55" s="9">
        <v>576</v>
      </c>
      <c r="E55" s="9">
        <v>88</v>
      </c>
      <c r="F55" s="10">
        <f>SUM(B55:E55)</f>
        <v>908</v>
      </c>
    </row>
    <row r="56" spans="1:6">
      <c r="A56" s="8" t="s">
        <v>5</v>
      </c>
      <c r="B56" s="9">
        <v>169</v>
      </c>
      <c r="C56" s="9">
        <v>924</v>
      </c>
      <c r="D56" s="9">
        <v>1288</v>
      </c>
      <c r="E56" s="9">
        <v>294</v>
      </c>
      <c r="F56" s="10">
        <f>SUM(B56:E56)</f>
        <v>2675</v>
      </c>
    </row>
    <row r="57" spans="1:6">
      <c r="A57" s="13" t="s">
        <v>105</v>
      </c>
      <c r="B57" s="16"/>
      <c r="C57" s="16"/>
      <c r="D57" s="16"/>
      <c r="E57" s="16"/>
      <c r="F57" s="14"/>
    </row>
    <row r="58" spans="1:6">
      <c r="A58" s="8" t="s">
        <v>4</v>
      </c>
      <c r="B58" s="9">
        <v>125</v>
      </c>
      <c r="C58" s="9">
        <v>1547</v>
      </c>
      <c r="D58" s="9"/>
      <c r="E58" s="9">
        <v>146</v>
      </c>
      <c r="F58" s="10">
        <f>SUM(B58:E58)</f>
        <v>1818</v>
      </c>
    </row>
    <row r="59" spans="1:6">
      <c r="A59" s="8" t="s">
        <v>5</v>
      </c>
      <c r="B59" s="9">
        <v>401</v>
      </c>
      <c r="C59" s="9">
        <v>8403</v>
      </c>
      <c r="D59" s="9"/>
      <c r="E59" s="9">
        <v>660</v>
      </c>
      <c r="F59" s="10">
        <f>SUM(B59:E59)</f>
        <v>9464</v>
      </c>
    </row>
    <row r="60" spans="1:6">
      <c r="A60" s="13" t="s">
        <v>104</v>
      </c>
      <c r="B60" s="16"/>
      <c r="C60" s="16"/>
      <c r="D60" s="16"/>
      <c r="E60" s="16"/>
      <c r="F60" s="14"/>
    </row>
    <row r="61" spans="1:6">
      <c r="A61" s="8" t="s">
        <v>4</v>
      </c>
      <c r="B61" s="9">
        <v>49</v>
      </c>
      <c r="C61" s="9">
        <v>206</v>
      </c>
      <c r="D61" s="9">
        <v>560</v>
      </c>
      <c r="E61" s="9">
        <v>94</v>
      </c>
      <c r="F61" s="10">
        <f>SUM(B61:E61)</f>
        <v>909</v>
      </c>
    </row>
    <row r="62" spans="1:6">
      <c r="A62" s="8" t="s">
        <v>5</v>
      </c>
      <c r="B62" s="9">
        <v>178</v>
      </c>
      <c r="C62" s="9">
        <v>960</v>
      </c>
      <c r="D62" s="9">
        <v>1316</v>
      </c>
      <c r="E62" s="9">
        <v>523</v>
      </c>
      <c r="F62" s="10">
        <f>SUM(B62:E62)</f>
        <v>2977</v>
      </c>
    </row>
    <row r="63" spans="1:6">
      <c r="A63" s="13" t="s">
        <v>146</v>
      </c>
      <c r="B63" s="16"/>
      <c r="C63" s="16"/>
      <c r="D63" s="16"/>
      <c r="E63" s="16"/>
      <c r="F63" s="14"/>
    </row>
    <row r="64" spans="1:6">
      <c r="A64" s="8" t="s">
        <v>4</v>
      </c>
      <c r="B64" s="9">
        <v>164</v>
      </c>
      <c r="C64" s="9">
        <v>1236</v>
      </c>
      <c r="D64" s="9">
        <v>627</v>
      </c>
      <c r="E64" s="9">
        <v>242</v>
      </c>
      <c r="F64" s="10">
        <f>SUM(B64:E64)</f>
        <v>2269</v>
      </c>
    </row>
    <row r="65" spans="1:6">
      <c r="A65" s="8" t="s">
        <v>5</v>
      </c>
      <c r="B65" s="9">
        <v>221</v>
      </c>
      <c r="C65" s="9">
        <v>1963</v>
      </c>
      <c r="D65" s="9">
        <v>1362</v>
      </c>
      <c r="E65" s="9">
        <v>446</v>
      </c>
      <c r="F65" s="10">
        <f>SUM(B65:E65)</f>
        <v>3992</v>
      </c>
    </row>
    <row r="66" spans="1:6">
      <c r="A66" s="13" t="s">
        <v>13</v>
      </c>
      <c r="B66" s="16"/>
      <c r="C66" s="16"/>
      <c r="D66" s="16"/>
      <c r="E66" s="16"/>
      <c r="F66" s="14"/>
    </row>
    <row r="67" spans="1:6">
      <c r="A67" s="8" t="s">
        <v>4</v>
      </c>
      <c r="B67" s="9">
        <v>220</v>
      </c>
      <c r="C67" s="9">
        <v>4039</v>
      </c>
      <c r="D67" s="9">
        <v>570</v>
      </c>
      <c r="E67" s="9">
        <v>519</v>
      </c>
      <c r="F67" s="10">
        <f>SUM(B67:E67)</f>
        <v>5348</v>
      </c>
    </row>
    <row r="68" spans="1:6">
      <c r="A68" s="8" t="s">
        <v>5</v>
      </c>
      <c r="B68" s="9">
        <v>472</v>
      </c>
      <c r="C68" s="9">
        <v>12617</v>
      </c>
      <c r="D68" s="9">
        <v>1323</v>
      </c>
      <c r="E68" s="9">
        <v>1433</v>
      </c>
      <c r="F68" s="10">
        <f>SUM(B68:E68)</f>
        <v>15845</v>
      </c>
    </row>
    <row r="69" spans="1:6">
      <c r="A69" s="13" t="s">
        <v>14</v>
      </c>
      <c r="B69" s="7"/>
      <c r="C69" s="7"/>
      <c r="D69" s="7"/>
      <c r="E69" s="7"/>
      <c r="F69" s="14"/>
    </row>
    <row r="70" spans="1:6">
      <c r="A70" s="8" t="s">
        <v>4</v>
      </c>
      <c r="B70" s="9">
        <v>389</v>
      </c>
      <c r="C70" s="9">
        <v>2194</v>
      </c>
      <c r="D70" s="9">
        <v>762</v>
      </c>
      <c r="E70" s="9">
        <v>515</v>
      </c>
      <c r="F70" s="10">
        <f>SUM(B70:E70)</f>
        <v>3860</v>
      </c>
    </row>
    <row r="71" spans="1:6">
      <c r="A71" s="8" t="s">
        <v>5</v>
      </c>
      <c r="B71" s="9">
        <v>761</v>
      </c>
      <c r="C71" s="9">
        <v>7152</v>
      </c>
      <c r="D71" s="9">
        <v>1320</v>
      </c>
      <c r="E71" s="9">
        <v>1118</v>
      </c>
      <c r="F71" s="10">
        <f>SUM(B71:E71)</f>
        <v>10351</v>
      </c>
    </row>
    <row r="72" spans="1:6">
      <c r="A72" s="13" t="s">
        <v>15</v>
      </c>
      <c r="B72" s="7"/>
      <c r="C72" s="7"/>
      <c r="D72" s="7"/>
      <c r="E72" s="7"/>
      <c r="F72" s="7"/>
    </row>
    <row r="73" spans="1:6">
      <c r="A73" s="8" t="s">
        <v>4</v>
      </c>
      <c r="B73" s="9">
        <v>99</v>
      </c>
      <c r="C73" s="9">
        <v>254</v>
      </c>
      <c r="D73" s="9">
        <v>617</v>
      </c>
      <c r="E73" s="9">
        <v>130</v>
      </c>
      <c r="F73" s="10">
        <f>SUM(B73:E73)</f>
        <v>1100</v>
      </c>
    </row>
    <row r="74" spans="1:6">
      <c r="A74" s="8" t="s">
        <v>5</v>
      </c>
      <c r="B74" s="9">
        <v>430</v>
      </c>
      <c r="C74" s="9">
        <v>1336</v>
      </c>
      <c r="D74" s="9">
        <v>1322</v>
      </c>
      <c r="E74" s="9">
        <v>556</v>
      </c>
      <c r="F74" s="12">
        <f>SUM(B74:E74)</f>
        <v>3644</v>
      </c>
    </row>
    <row r="75" spans="1:6">
      <c r="A75" s="13" t="s">
        <v>16</v>
      </c>
      <c r="B75" s="7"/>
      <c r="C75" s="7"/>
      <c r="D75" s="7"/>
      <c r="E75" s="7"/>
      <c r="F75" s="7"/>
    </row>
    <row r="76" spans="1:6">
      <c r="A76" s="8" t="s">
        <v>4</v>
      </c>
      <c r="B76" s="9">
        <v>265</v>
      </c>
      <c r="C76" s="9">
        <v>5354</v>
      </c>
      <c r="D76" s="9">
        <v>571</v>
      </c>
      <c r="E76" s="9">
        <v>489</v>
      </c>
      <c r="F76" s="10">
        <f>SUM(B76:E76)</f>
        <v>6679</v>
      </c>
    </row>
    <row r="77" spans="1:6">
      <c r="A77" s="8" t="s">
        <v>5</v>
      </c>
      <c r="B77" s="9">
        <v>570</v>
      </c>
      <c r="C77" s="9">
        <v>17211</v>
      </c>
      <c r="D77" s="9">
        <v>1323</v>
      </c>
      <c r="E77" s="9">
        <v>1534</v>
      </c>
      <c r="F77" s="12">
        <f>SUM(B77:E77)</f>
        <v>20638</v>
      </c>
    </row>
    <row r="78" spans="1:6">
      <c r="A78" s="13" t="s">
        <v>108</v>
      </c>
      <c r="B78" s="7"/>
      <c r="C78" s="7"/>
      <c r="D78" s="7"/>
      <c r="E78" s="7"/>
      <c r="F78" s="7"/>
    </row>
    <row r="79" spans="1:6">
      <c r="A79" s="8" t="s">
        <v>4</v>
      </c>
      <c r="B79" s="9">
        <v>69</v>
      </c>
      <c r="C79" s="9">
        <v>366</v>
      </c>
      <c r="D79" s="9">
        <v>557</v>
      </c>
      <c r="E79" s="9">
        <v>107</v>
      </c>
      <c r="F79" s="10">
        <f>SUM(B79:E79)</f>
        <v>1099</v>
      </c>
    </row>
    <row r="80" spans="1:6">
      <c r="A80" s="8" t="s">
        <v>5</v>
      </c>
      <c r="B80" s="9">
        <v>157</v>
      </c>
      <c r="C80" s="9">
        <v>1009</v>
      </c>
      <c r="D80" s="9">
        <v>1313</v>
      </c>
      <c r="E80" s="9">
        <v>292</v>
      </c>
      <c r="F80" s="12">
        <f>SUM(B80:E80)</f>
        <v>2771</v>
      </c>
    </row>
    <row r="81" spans="1:6">
      <c r="A81" s="13" t="s">
        <v>74</v>
      </c>
      <c r="B81" s="7"/>
      <c r="C81" s="7"/>
      <c r="D81" s="7"/>
      <c r="E81" s="7"/>
      <c r="F81" s="7"/>
    </row>
    <row r="82" spans="1:6">
      <c r="A82" s="8" t="s">
        <v>4</v>
      </c>
      <c r="B82" s="9">
        <v>4</v>
      </c>
      <c r="C82" s="9">
        <v>20</v>
      </c>
      <c r="D82" s="9">
        <v>1</v>
      </c>
      <c r="E82" s="9">
        <v>8</v>
      </c>
      <c r="F82" s="10">
        <f>SUM(B82:E82)</f>
        <v>33</v>
      </c>
    </row>
    <row r="83" spans="1:6">
      <c r="A83" s="8" t="s">
        <v>5</v>
      </c>
      <c r="B83" s="9">
        <v>4</v>
      </c>
      <c r="C83" s="9">
        <v>55</v>
      </c>
      <c r="D83" s="9">
        <v>1</v>
      </c>
      <c r="E83" s="9">
        <v>19</v>
      </c>
      <c r="F83" s="12">
        <f>SUM(B83:E83)</f>
        <v>79</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89</v>
      </c>
      <c r="C88" s="9">
        <v>1025</v>
      </c>
      <c r="D88" s="9"/>
      <c r="E88" s="9">
        <v>269</v>
      </c>
      <c r="F88" s="10">
        <f>SUM(B88:E88)</f>
        <v>1383</v>
      </c>
    </row>
    <row r="89" spans="1:6">
      <c r="A89" s="8" t="s">
        <v>5</v>
      </c>
      <c r="B89" s="9">
        <v>133</v>
      </c>
      <c r="C89" s="9">
        <v>4272</v>
      </c>
      <c r="D89" s="9"/>
      <c r="E89" s="9">
        <v>784</v>
      </c>
      <c r="F89" s="10">
        <f>SUM(B89:E89)</f>
        <v>5189</v>
      </c>
    </row>
    <row r="90" spans="1:6">
      <c r="A90" s="13" t="s">
        <v>151</v>
      </c>
      <c r="B90" s="7"/>
      <c r="C90" s="7"/>
      <c r="D90" s="7"/>
      <c r="E90" s="7"/>
      <c r="F90" s="7"/>
    </row>
    <row r="91" spans="1:6">
      <c r="A91" s="8" t="s">
        <v>4</v>
      </c>
      <c r="B91" s="9">
        <v>88</v>
      </c>
      <c r="C91" s="9">
        <v>613</v>
      </c>
      <c r="D91" s="9">
        <v>8</v>
      </c>
      <c r="E91" s="9"/>
      <c r="F91" s="10">
        <f>SUM(B91:E91)</f>
        <v>709</v>
      </c>
    </row>
    <row r="92" spans="1:6">
      <c r="A92" s="8" t="s">
        <v>5</v>
      </c>
      <c r="B92" s="9">
        <v>347</v>
      </c>
      <c r="C92" s="9">
        <v>1910</v>
      </c>
      <c r="D92" s="9">
        <v>0</v>
      </c>
      <c r="E92" s="9"/>
      <c r="F92" s="12">
        <f>SUM(B92:E92)</f>
        <v>2257</v>
      </c>
    </row>
    <row r="93" spans="1:6">
      <c r="A93" s="13" t="s">
        <v>85</v>
      </c>
      <c r="B93" s="16"/>
      <c r="C93" s="16"/>
      <c r="D93" s="16"/>
      <c r="E93" s="16"/>
      <c r="F93" s="14"/>
    </row>
    <row r="94" spans="1:6">
      <c r="A94" s="8" t="s">
        <v>4</v>
      </c>
      <c r="B94" s="9">
        <v>109</v>
      </c>
      <c r="C94" s="9">
        <v>201</v>
      </c>
      <c r="D94" s="9">
        <v>559</v>
      </c>
      <c r="E94" s="9">
        <v>88</v>
      </c>
      <c r="F94" s="10">
        <f>SUM(B94:E94)</f>
        <v>957</v>
      </c>
    </row>
    <row r="95" spans="1:6">
      <c r="A95" s="8" t="s">
        <v>5</v>
      </c>
      <c r="B95" s="9">
        <v>464</v>
      </c>
      <c r="C95" s="9">
        <v>932</v>
      </c>
      <c r="D95" s="9">
        <v>1318</v>
      </c>
      <c r="E95" s="9">
        <v>342</v>
      </c>
      <c r="F95" s="10">
        <f>SUM(B95:E95)</f>
        <v>3056</v>
      </c>
    </row>
    <row r="96" spans="1:6">
      <c r="A96" s="13" t="s">
        <v>148</v>
      </c>
      <c r="B96" s="16"/>
      <c r="C96" s="16"/>
      <c r="D96" s="16"/>
      <c r="E96" s="16"/>
      <c r="F96" s="14"/>
    </row>
    <row r="97" spans="1:6">
      <c r="A97" s="8" t="s">
        <v>4</v>
      </c>
      <c r="B97" s="9">
        <v>266</v>
      </c>
      <c r="C97" s="9">
        <v>1805</v>
      </c>
      <c r="D97" s="9">
        <v>11</v>
      </c>
      <c r="E97" s="9">
        <v>507</v>
      </c>
      <c r="F97" s="10">
        <f>SUM(B97:E97)</f>
        <v>2589</v>
      </c>
    </row>
    <row r="98" spans="1:6">
      <c r="A98" s="8" t="s">
        <v>5</v>
      </c>
      <c r="B98" s="9">
        <v>481</v>
      </c>
      <c r="C98" s="9">
        <v>2847</v>
      </c>
      <c r="D98" s="9">
        <v>11</v>
      </c>
      <c r="E98" s="9">
        <v>889</v>
      </c>
      <c r="F98" s="10">
        <f>SUM(B98:E98)</f>
        <v>4228</v>
      </c>
    </row>
    <row r="99" spans="1:6">
      <c r="A99" s="13" t="s">
        <v>17</v>
      </c>
      <c r="B99" s="16"/>
      <c r="C99" s="16"/>
      <c r="D99" s="16"/>
      <c r="E99" s="16"/>
      <c r="F99" s="14"/>
    </row>
    <row r="100" spans="1:6">
      <c r="A100" s="8" t="s">
        <v>4</v>
      </c>
      <c r="B100" s="9">
        <v>198</v>
      </c>
      <c r="C100" s="9">
        <v>2010</v>
      </c>
      <c r="D100" s="9">
        <v>582</v>
      </c>
      <c r="E100" s="9">
        <v>205</v>
      </c>
      <c r="F100" s="10">
        <f>SUM(B100:E100)</f>
        <v>2995</v>
      </c>
    </row>
    <row r="101" spans="1:6">
      <c r="A101" s="8" t="s">
        <v>5</v>
      </c>
      <c r="B101" s="9">
        <v>413</v>
      </c>
      <c r="C101" s="9">
        <v>5852</v>
      </c>
      <c r="D101" s="9">
        <v>1400</v>
      </c>
      <c r="E101" s="9">
        <v>636</v>
      </c>
      <c r="F101" s="10">
        <f>SUM(B101:E101)</f>
        <v>8301</v>
      </c>
    </row>
    <row r="102" spans="1:6">
      <c r="A102" s="13" t="s">
        <v>92</v>
      </c>
      <c r="B102" s="7"/>
      <c r="C102" s="7"/>
      <c r="D102" s="7"/>
      <c r="E102" s="7"/>
      <c r="F102" s="14"/>
    </row>
    <row r="103" spans="1:6">
      <c r="A103" s="8" t="s">
        <v>4</v>
      </c>
      <c r="B103" s="9">
        <v>55</v>
      </c>
      <c r="C103" s="9">
        <v>155</v>
      </c>
      <c r="D103" s="9">
        <v>568</v>
      </c>
      <c r="E103" s="9">
        <v>73</v>
      </c>
      <c r="F103" s="10">
        <f>SUM(B103:E103)</f>
        <v>851</v>
      </c>
    </row>
    <row r="104" spans="1:6">
      <c r="A104" s="8" t="s">
        <v>5</v>
      </c>
      <c r="B104" s="9">
        <v>167</v>
      </c>
      <c r="C104" s="9">
        <v>757</v>
      </c>
      <c r="D104" s="9">
        <v>1314</v>
      </c>
      <c r="E104" s="9">
        <v>269</v>
      </c>
      <c r="F104" s="10">
        <f>SUM(B104:E104)</f>
        <v>2507</v>
      </c>
    </row>
    <row r="105" spans="1:6">
      <c r="A105" s="13" t="s">
        <v>75</v>
      </c>
      <c r="B105" s="7"/>
      <c r="C105" s="7"/>
      <c r="D105" s="7"/>
      <c r="E105" s="7"/>
      <c r="F105" s="14"/>
    </row>
    <row r="106" spans="1:6">
      <c r="A106" s="8" t="s">
        <v>4</v>
      </c>
      <c r="B106" s="9">
        <v>95</v>
      </c>
      <c r="C106" s="9">
        <v>586</v>
      </c>
      <c r="D106" s="9">
        <v>2</v>
      </c>
      <c r="E106" s="9">
        <v>45</v>
      </c>
      <c r="F106" s="10">
        <f>SUM(B106:E106)</f>
        <v>728</v>
      </c>
    </row>
    <row r="107" spans="1:6">
      <c r="A107" s="8" t="s">
        <v>5</v>
      </c>
      <c r="B107" s="9">
        <v>227</v>
      </c>
      <c r="C107" s="9">
        <v>2860</v>
      </c>
      <c r="D107" s="9">
        <v>3</v>
      </c>
      <c r="E107" s="9">
        <v>169</v>
      </c>
      <c r="F107" s="10">
        <f>SUM(B107:E107)</f>
        <v>3259</v>
      </c>
    </row>
    <row r="108" spans="1:6">
      <c r="A108" s="13" t="s">
        <v>106</v>
      </c>
      <c r="B108" s="7"/>
      <c r="C108" s="7"/>
      <c r="D108" s="7"/>
      <c r="E108" s="7"/>
      <c r="F108" s="14"/>
    </row>
    <row r="109" spans="1:6">
      <c r="A109" s="8" t="s">
        <v>4</v>
      </c>
      <c r="B109" s="9">
        <v>99</v>
      </c>
      <c r="C109" s="9">
        <v>3465</v>
      </c>
      <c r="D109" s="9">
        <v>11</v>
      </c>
      <c r="E109" s="9">
        <v>307</v>
      </c>
      <c r="F109" s="10">
        <f>SUM(B109:E109)</f>
        <v>3882</v>
      </c>
    </row>
    <row r="110" spans="1:6">
      <c r="A110" s="8" t="s">
        <v>5</v>
      </c>
      <c r="B110" s="9">
        <v>620</v>
      </c>
      <c r="C110" s="9">
        <v>25981</v>
      </c>
      <c r="D110" s="9">
        <v>45</v>
      </c>
      <c r="E110" s="9">
        <v>2026</v>
      </c>
      <c r="F110" s="10">
        <f>SUM(B110:E110)</f>
        <v>28672</v>
      </c>
    </row>
    <row r="111" spans="1:6">
      <c r="A111" s="13" t="s">
        <v>139</v>
      </c>
      <c r="B111" s="7"/>
      <c r="C111" s="7"/>
      <c r="D111" s="7"/>
      <c r="E111" s="7"/>
      <c r="F111" s="14"/>
    </row>
    <row r="112" spans="1:6">
      <c r="A112" s="8" t="s">
        <v>4</v>
      </c>
      <c r="B112" s="9">
        <v>52</v>
      </c>
      <c r="C112" s="9">
        <v>215</v>
      </c>
      <c r="D112" s="9">
        <v>570</v>
      </c>
      <c r="E112" s="9">
        <v>72</v>
      </c>
      <c r="F112" s="10">
        <f>SUM(B112:E112)</f>
        <v>909</v>
      </c>
    </row>
    <row r="113" spans="1:6">
      <c r="A113" s="8" t="s">
        <v>5</v>
      </c>
      <c r="B113" s="9">
        <v>191</v>
      </c>
      <c r="C113" s="9">
        <v>984</v>
      </c>
      <c r="D113" s="9">
        <v>1348</v>
      </c>
      <c r="E113" s="9">
        <v>279</v>
      </c>
      <c r="F113" s="10">
        <f>SUM(B113:E113)</f>
        <v>2802</v>
      </c>
    </row>
    <row r="114" spans="1:6">
      <c r="A114" s="13" t="s">
        <v>130</v>
      </c>
      <c r="B114" s="7"/>
      <c r="C114" s="7"/>
      <c r="D114" s="7"/>
      <c r="E114" s="7"/>
      <c r="F114" s="14"/>
    </row>
    <row r="115" spans="1:6">
      <c r="A115" s="8" t="s">
        <v>4</v>
      </c>
      <c r="B115" s="9">
        <v>50</v>
      </c>
      <c r="C115" s="9">
        <v>192</v>
      </c>
      <c r="D115" s="9">
        <v>557</v>
      </c>
      <c r="E115" s="9">
        <v>70</v>
      </c>
      <c r="F115" s="10">
        <f>SUM(B115:E115)</f>
        <v>869</v>
      </c>
    </row>
    <row r="116" spans="1:6">
      <c r="A116" s="8" t="s">
        <v>5</v>
      </c>
      <c r="B116" s="9">
        <v>201</v>
      </c>
      <c r="C116" s="9">
        <v>1009</v>
      </c>
      <c r="D116" s="9">
        <v>1305</v>
      </c>
      <c r="E116" s="9">
        <v>268</v>
      </c>
      <c r="F116" s="10">
        <f>SUM(B116:E116)</f>
        <v>2783</v>
      </c>
    </row>
    <row r="117" spans="1:6" ht="13.8" thickBot="1">
      <c r="A117" s="19"/>
      <c r="B117" s="15"/>
      <c r="C117" s="15"/>
      <c r="D117" s="15"/>
      <c r="E117" s="15"/>
      <c r="F117" s="20"/>
    </row>
    <row r="118" spans="1:6" ht="13.8" thickBot="1">
      <c r="A118" s="21" t="s">
        <v>18</v>
      </c>
      <c r="B118" s="23">
        <f>B115+B112+B109+B106+B13+B103+B100+B97+B94+B91+B88+B85+B82+B79+B76+B73+B70+B67+B64+B61+B58+B55+B52+B49+B46+B43+B40+B37+B34+B31+B28+B25+B22+B19+B16+B10+B7</f>
        <v>5467</v>
      </c>
      <c r="C118" s="23">
        <f>C115+C112+C109+C106+C13+C103+C100+C97+C94+C91+C88+C85+C82+C79+C76+C73+C70+C67+C64+C61+C58+C55+C52+C49+C46+C43+C40+C37+C34+C31+C28+C25+C22+C19+C16+C10+C7</f>
        <v>39420</v>
      </c>
      <c r="D118" s="23">
        <f>D115+D112+D109+D106+D13+D103+D100+D97+D94+D91+D88+D85+D82+D79+D76+D73+D70+D67+D64+D61+D58+D55+D52+D49+D46+D43+D40+D37+D34+D31+D28+D25+D22+D19+D16+D10+D7</f>
        <v>17359</v>
      </c>
      <c r="E118" s="23">
        <f>E115+E112+E109+E106+E13+E103+E100+E97+E94+E91+E88+E85+E82+E79+E76+E73+E70+E67+E64+E61+E58+E55+E52+E49+E46+E43+E40+E37+E34+E31+E28+E25+E22+E19+E16+E10+E7</f>
        <v>6961</v>
      </c>
      <c r="F118" s="23">
        <f>F115+F112+F109+F106+F13+F103+F100+F97+F94+F91+F88+F85+F82+F79+F76+F73+F70+F67+F64+F61+F58+F55+F52+F49+F46+F43+F40+F37+F34+F31+F28+F25+F22+F19+F16+F10+F7</f>
        <v>69207</v>
      </c>
    </row>
    <row r="119" spans="1:6" ht="13.8" thickBot="1">
      <c r="A119" s="22" t="s">
        <v>19</v>
      </c>
      <c r="B119" s="23">
        <f>B116+B113+B14+B110+B107+B104+B101+B98+B95+B92+B89+B86+B83+B80+B77+B74+B71+B68+B65+B62+B59+B56+B53+B50+B47+B44+B41+B38+B35+B32+B29+B26+B23+B20+B17+B11+B8</f>
        <v>14867</v>
      </c>
      <c r="C119" s="23">
        <f>C116+C113+C14+C110+C107+C104+C101+C98+C95+C92+C89+C86+C83+C80+C77+C74+C71+C68+C65+C62+C59+C56+C53+C50+C47+C44+C41+C38+C35+C32+C29+C26+C23+C20+C17+C11+C8</f>
        <v>146212</v>
      </c>
      <c r="D119" s="23">
        <f>D116+D113+D14+D110+D107+D104+D101+D98+D95+D92+D89+D86+D83+D80+D77+D74+D71+D68+D65+D62+D59+D56+D53+D50+D47+D44+D41+D38+D35+D32+D29+D26+D23+D20+D17+D11+D8</f>
        <v>39461</v>
      </c>
      <c r="E119" s="23">
        <f>E116+E113+E14+E110+E107+E104+E101+E98+E95+E92+E89+E86+E83+E80+E77+E74+E71+E68+E65+E62+E59+E56+E53+E50+E47+E44+E41+E38+E35+E32+E29+E26+E23+E20+E17+E11+E8</f>
        <v>22086</v>
      </c>
      <c r="F119" s="23">
        <f>F116+F113+F14+F110+F107+F104+F101+F98+F95+F92+F89+F86+F83+F80+F77+F74+F71+F68+F65+F62+F59+F56+F53+F50+F47+F44+F41+F38+F35+F32+F29+F26+F23+F20+F17+F11+F8</f>
        <v>222626</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12.xml><?xml version="1.0" encoding="utf-8"?>
<worksheet xmlns="http://schemas.openxmlformats.org/spreadsheetml/2006/main" xmlns:r="http://schemas.openxmlformats.org/officeDocument/2006/relationships">
  <dimension ref="A1:F143"/>
  <sheetViews>
    <sheetView view="pageBreakPreview" zoomScaleNormal="75" zoomScaleSheetLayoutView="100" workbookViewId="0">
      <pane ySplit="4" topLeftCell="A5" activePane="bottomLeft" state="frozen"/>
      <selection pane="bottomLeft" activeCell="D87" sqref="D87"/>
    </sheetView>
  </sheetViews>
  <sheetFormatPr defaultRowHeight="13.2"/>
  <cols>
    <col min="1" max="1" width="41.33203125" bestFit="1" customWidth="1"/>
    <col min="2" max="6" width="13.6640625" customWidth="1"/>
  </cols>
  <sheetData>
    <row r="1" spans="1:6" ht="17.399999999999999">
      <c r="A1" s="249" t="s">
        <v>176</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1400</v>
      </c>
      <c r="C7" s="9">
        <v>4429</v>
      </c>
      <c r="D7" s="9">
        <v>878</v>
      </c>
      <c r="E7" s="9">
        <v>998</v>
      </c>
      <c r="F7" s="10">
        <f>SUM(B7:E7)</f>
        <v>7705</v>
      </c>
    </row>
    <row r="8" spans="1:6">
      <c r="A8" s="8" t="s">
        <v>5</v>
      </c>
      <c r="B8" s="9">
        <v>4528</v>
      </c>
      <c r="C8" s="9">
        <v>14901</v>
      </c>
      <c r="D8" s="9">
        <v>1511</v>
      </c>
      <c r="E8" s="9">
        <v>2850</v>
      </c>
      <c r="F8" s="10">
        <f>SUM(B8:E8)</f>
        <v>23790</v>
      </c>
    </row>
    <row r="9" spans="1:6">
      <c r="A9" s="6" t="s">
        <v>6</v>
      </c>
      <c r="B9" s="7"/>
      <c r="C9" s="7"/>
      <c r="D9" s="7"/>
      <c r="E9" s="7"/>
      <c r="F9" s="7"/>
    </row>
    <row r="10" spans="1:6">
      <c r="A10" s="11" t="s">
        <v>7</v>
      </c>
      <c r="B10" s="9">
        <v>27</v>
      </c>
      <c r="C10" s="9">
        <v>313</v>
      </c>
      <c r="D10" s="9">
        <v>444</v>
      </c>
      <c r="E10" s="9">
        <v>61</v>
      </c>
      <c r="F10" s="10">
        <f>SUM(B10:E10)</f>
        <v>845</v>
      </c>
    </row>
    <row r="11" spans="1:6">
      <c r="A11" s="11" t="s">
        <v>8</v>
      </c>
      <c r="B11" s="9">
        <v>153</v>
      </c>
      <c r="C11" s="9">
        <v>1280</v>
      </c>
      <c r="D11" s="9">
        <v>833</v>
      </c>
      <c r="E11" s="9">
        <v>271</v>
      </c>
      <c r="F11" s="12">
        <f>SUM(B11:E11)</f>
        <v>2537</v>
      </c>
    </row>
    <row r="12" spans="1:6">
      <c r="A12" s="6" t="s">
        <v>183</v>
      </c>
      <c r="B12" s="7"/>
      <c r="C12" s="7"/>
      <c r="D12" s="7"/>
      <c r="E12" s="7"/>
      <c r="F12" s="7"/>
    </row>
    <row r="13" spans="1:6">
      <c r="A13" s="11" t="s">
        <v>7</v>
      </c>
      <c r="B13" s="9">
        <v>26</v>
      </c>
      <c r="C13" s="9">
        <v>246</v>
      </c>
      <c r="D13" s="9">
        <v>440</v>
      </c>
      <c r="E13" s="9">
        <v>59</v>
      </c>
      <c r="F13" s="10">
        <f>SUM(B13:E13)</f>
        <v>771</v>
      </c>
    </row>
    <row r="14" spans="1:6">
      <c r="A14" s="11" t="s">
        <v>8</v>
      </c>
      <c r="B14" s="9">
        <v>158</v>
      </c>
      <c r="C14" s="9">
        <v>1016</v>
      </c>
      <c r="D14" s="9">
        <v>825</v>
      </c>
      <c r="E14" s="9">
        <v>255</v>
      </c>
      <c r="F14" s="12">
        <f>SUM(B14:E14)</f>
        <v>2254</v>
      </c>
    </row>
    <row r="15" spans="1:6">
      <c r="A15" s="6" t="s">
        <v>82</v>
      </c>
      <c r="B15" s="7"/>
      <c r="C15" s="7"/>
      <c r="D15" s="7"/>
      <c r="E15" s="7"/>
      <c r="F15" s="7"/>
    </row>
    <row r="16" spans="1:6">
      <c r="A16" s="11" t="s">
        <v>7</v>
      </c>
      <c r="B16" s="9">
        <v>74</v>
      </c>
      <c r="C16" s="9">
        <v>319</v>
      </c>
      <c r="D16" s="9">
        <v>445</v>
      </c>
      <c r="E16" s="9">
        <v>83</v>
      </c>
      <c r="F16" s="10">
        <f>SUM(B16:E16)</f>
        <v>921</v>
      </c>
    </row>
    <row r="17" spans="1:6">
      <c r="A17" s="11" t="s">
        <v>8</v>
      </c>
      <c r="B17" s="9">
        <v>288</v>
      </c>
      <c r="C17" s="9">
        <v>1154</v>
      </c>
      <c r="D17" s="9">
        <v>833</v>
      </c>
      <c r="E17" s="9">
        <v>339</v>
      </c>
      <c r="F17" s="12">
        <f>SUM(B17:E17)</f>
        <v>2614</v>
      </c>
    </row>
    <row r="18" spans="1:6">
      <c r="A18" s="13" t="s">
        <v>145</v>
      </c>
      <c r="B18" s="16"/>
      <c r="C18" s="16"/>
      <c r="D18" s="16"/>
      <c r="E18" s="16"/>
      <c r="F18" s="14"/>
    </row>
    <row r="19" spans="1:6">
      <c r="A19" s="8" t="s">
        <v>4</v>
      </c>
      <c r="B19" s="9">
        <v>363</v>
      </c>
      <c r="C19" s="9">
        <v>639</v>
      </c>
      <c r="D19" s="9">
        <v>538</v>
      </c>
      <c r="E19" s="9">
        <v>302</v>
      </c>
      <c r="F19" s="10">
        <f>SUM(B19:E19)</f>
        <v>1842</v>
      </c>
    </row>
    <row r="20" spans="1:6">
      <c r="A20" s="8" t="s">
        <v>5</v>
      </c>
      <c r="B20" s="9">
        <v>673</v>
      </c>
      <c r="C20" s="9">
        <v>1185</v>
      </c>
      <c r="D20" s="9">
        <v>872</v>
      </c>
      <c r="E20" s="9">
        <v>636</v>
      </c>
      <c r="F20" s="10">
        <f>SUM(B20:E20)</f>
        <v>3366</v>
      </c>
    </row>
    <row r="21" spans="1:6">
      <c r="A21" s="13" t="s">
        <v>167</v>
      </c>
      <c r="B21" s="6"/>
      <c r="C21" s="6"/>
      <c r="D21" s="6"/>
      <c r="E21" s="6"/>
      <c r="F21" s="7"/>
    </row>
    <row r="22" spans="1:6">
      <c r="A22" s="8" t="s">
        <v>4</v>
      </c>
      <c r="B22" s="11">
        <v>71</v>
      </c>
      <c r="C22" s="11">
        <v>318</v>
      </c>
      <c r="D22" s="11">
        <v>450</v>
      </c>
      <c r="E22" s="11">
        <v>90</v>
      </c>
      <c r="F22" s="219">
        <f>SUM(E22,D22,C22,B22)</f>
        <v>929</v>
      </c>
    </row>
    <row r="23" spans="1:6">
      <c r="A23" s="8" t="s">
        <v>5</v>
      </c>
      <c r="B23" s="11">
        <v>261</v>
      </c>
      <c r="C23" s="11">
        <v>1266</v>
      </c>
      <c r="D23" s="11">
        <v>863</v>
      </c>
      <c r="E23" s="11">
        <v>360</v>
      </c>
      <c r="F23" s="219">
        <f>SUM(E23,D23,C23,B23)</f>
        <v>2750</v>
      </c>
    </row>
    <row r="24" spans="1:6">
      <c r="A24" s="13" t="s">
        <v>83</v>
      </c>
      <c r="B24" s="7"/>
      <c r="C24" s="7"/>
      <c r="D24" s="7"/>
      <c r="E24" s="7"/>
      <c r="F24" s="7"/>
    </row>
    <row r="25" spans="1:6">
      <c r="A25" s="8" t="s">
        <v>4</v>
      </c>
      <c r="B25" s="9">
        <v>28</v>
      </c>
      <c r="C25" s="9">
        <v>247</v>
      </c>
      <c r="D25" s="9">
        <v>447</v>
      </c>
      <c r="E25" s="9">
        <v>63</v>
      </c>
      <c r="F25" s="10">
        <f>SUM(B25:E25)</f>
        <v>785</v>
      </c>
    </row>
    <row r="26" spans="1:6">
      <c r="A26" s="8" t="s">
        <v>5</v>
      </c>
      <c r="B26" s="9">
        <v>156</v>
      </c>
      <c r="C26" s="9">
        <v>1104</v>
      </c>
      <c r="D26" s="9">
        <v>827</v>
      </c>
      <c r="E26" s="9">
        <v>282</v>
      </c>
      <c r="F26" s="12">
        <f>SUM(B26:E26)</f>
        <v>2369</v>
      </c>
    </row>
    <row r="27" spans="1:6">
      <c r="A27" s="13" t="s">
        <v>129</v>
      </c>
      <c r="B27" s="7"/>
      <c r="C27" s="7"/>
      <c r="D27" s="7"/>
      <c r="E27" s="7"/>
      <c r="F27" s="7"/>
    </row>
    <row r="28" spans="1:6">
      <c r="A28" s="17" t="s">
        <v>4</v>
      </c>
      <c r="B28" s="9">
        <v>109</v>
      </c>
      <c r="C28" s="9">
        <v>438</v>
      </c>
      <c r="D28" s="9">
        <v>458</v>
      </c>
      <c r="E28" s="9">
        <v>119</v>
      </c>
      <c r="F28" s="10">
        <f>SUM(B28:E28)</f>
        <v>1124</v>
      </c>
    </row>
    <row r="29" spans="1:6">
      <c r="A29" s="8" t="s">
        <v>5</v>
      </c>
      <c r="B29" s="9">
        <v>221</v>
      </c>
      <c r="C29" s="9">
        <v>1099</v>
      </c>
      <c r="D29" s="9">
        <v>844</v>
      </c>
      <c r="E29" s="9">
        <v>285</v>
      </c>
      <c r="F29" s="12">
        <f>SUM(B29:E29)</f>
        <v>2449</v>
      </c>
    </row>
    <row r="30" spans="1:6">
      <c r="A30" s="13" t="s">
        <v>9</v>
      </c>
      <c r="B30" s="7"/>
      <c r="C30" s="7"/>
      <c r="D30" s="7"/>
      <c r="E30" s="7"/>
      <c r="F30" s="7"/>
    </row>
    <row r="31" spans="1:6">
      <c r="A31" s="8" t="s">
        <v>4</v>
      </c>
      <c r="B31" s="9">
        <v>60</v>
      </c>
      <c r="C31" s="9">
        <v>405</v>
      </c>
      <c r="D31" s="9">
        <v>453</v>
      </c>
      <c r="E31" s="9">
        <v>120</v>
      </c>
      <c r="F31" s="10">
        <f>SUM(B31:E31)</f>
        <v>1038</v>
      </c>
    </row>
    <row r="32" spans="1:6">
      <c r="A32" s="8" t="s">
        <v>5</v>
      </c>
      <c r="B32" s="9">
        <v>210</v>
      </c>
      <c r="C32" s="9">
        <v>1581</v>
      </c>
      <c r="D32" s="9">
        <v>832</v>
      </c>
      <c r="E32" s="9">
        <v>529</v>
      </c>
      <c r="F32" s="12">
        <f>SUM(B32:E32)</f>
        <v>3152</v>
      </c>
    </row>
    <row r="33" spans="1:6">
      <c r="A33" s="13" t="s">
        <v>179</v>
      </c>
      <c r="B33" s="7"/>
      <c r="C33" s="7"/>
      <c r="D33" s="7"/>
      <c r="E33" s="7"/>
      <c r="F33" s="7"/>
    </row>
    <row r="34" spans="1:6">
      <c r="A34" s="8" t="s">
        <v>4</v>
      </c>
      <c r="B34" s="9">
        <v>31</v>
      </c>
      <c r="C34" s="9">
        <v>245</v>
      </c>
      <c r="D34" s="9">
        <v>447</v>
      </c>
      <c r="E34" s="9">
        <v>64</v>
      </c>
      <c r="F34" s="10">
        <f>SUM(B34:E34)</f>
        <v>787</v>
      </c>
    </row>
    <row r="35" spans="1:6">
      <c r="A35" s="8" t="s">
        <v>5</v>
      </c>
      <c r="B35" s="9">
        <v>164</v>
      </c>
      <c r="C35" s="9">
        <v>983</v>
      </c>
      <c r="D35" s="9">
        <v>850</v>
      </c>
      <c r="E35" s="9">
        <v>284</v>
      </c>
      <c r="F35" s="12">
        <f>SUM(B35:E35)</f>
        <v>2281</v>
      </c>
    </row>
    <row r="36" spans="1:6">
      <c r="A36" s="13" t="s">
        <v>10</v>
      </c>
      <c r="B36" s="7"/>
      <c r="C36" s="7"/>
      <c r="D36" s="7"/>
      <c r="E36" s="7"/>
      <c r="F36" s="7"/>
    </row>
    <row r="37" spans="1:6">
      <c r="A37" s="17" t="s">
        <v>4</v>
      </c>
      <c r="B37" s="9">
        <v>31</v>
      </c>
      <c r="C37" s="9">
        <v>1440</v>
      </c>
      <c r="D37" s="9">
        <v>442</v>
      </c>
      <c r="E37" s="9">
        <v>245</v>
      </c>
      <c r="F37" s="10">
        <f>SUM(B37:E37)</f>
        <v>2158</v>
      </c>
    </row>
    <row r="38" spans="1:6">
      <c r="A38" s="8" t="s">
        <v>5</v>
      </c>
      <c r="B38" s="9">
        <v>167</v>
      </c>
      <c r="C38" s="9">
        <v>4386</v>
      </c>
      <c r="D38" s="9">
        <v>827</v>
      </c>
      <c r="E38" s="9">
        <v>749</v>
      </c>
      <c r="F38" s="12">
        <f>SUM(B38:E38)</f>
        <v>6129</v>
      </c>
    </row>
    <row r="39" spans="1:6">
      <c r="A39" s="13" t="s">
        <v>149</v>
      </c>
      <c r="B39" s="16"/>
      <c r="C39" s="16"/>
      <c r="D39" s="16"/>
      <c r="E39" s="16"/>
      <c r="F39" s="14"/>
    </row>
    <row r="40" spans="1:6">
      <c r="A40" s="8" t="s">
        <v>4</v>
      </c>
      <c r="B40" s="9">
        <v>30</v>
      </c>
      <c r="C40" s="9">
        <v>242</v>
      </c>
      <c r="D40" s="9">
        <v>445</v>
      </c>
      <c r="E40" s="9">
        <v>73</v>
      </c>
      <c r="F40" s="10">
        <f>SUM(B40:E40)</f>
        <v>790</v>
      </c>
    </row>
    <row r="41" spans="1:6">
      <c r="A41" s="8" t="s">
        <v>5</v>
      </c>
      <c r="B41" s="9">
        <v>173</v>
      </c>
      <c r="C41" s="9">
        <v>1022</v>
      </c>
      <c r="D41" s="9">
        <v>835</v>
      </c>
      <c r="E41" s="9">
        <v>398</v>
      </c>
      <c r="F41" s="10">
        <f>SUM(B41:E41)</f>
        <v>2428</v>
      </c>
    </row>
    <row r="42" spans="1:6">
      <c r="A42" s="6" t="s">
        <v>154</v>
      </c>
      <c r="B42" s="7"/>
      <c r="C42" s="7"/>
      <c r="D42" s="7"/>
      <c r="E42" s="7"/>
      <c r="F42" s="7"/>
    </row>
    <row r="43" spans="1:6">
      <c r="A43" s="8" t="s">
        <v>4</v>
      </c>
      <c r="B43" s="9">
        <v>25</v>
      </c>
      <c r="C43" s="9">
        <v>235</v>
      </c>
      <c r="D43" s="9">
        <v>444</v>
      </c>
      <c r="E43" s="9">
        <v>56</v>
      </c>
      <c r="F43" s="219">
        <f>SUM(E43,D43,C43,B43)</f>
        <v>760</v>
      </c>
    </row>
    <row r="44" spans="1:6">
      <c r="A44" s="8" t="s">
        <v>5</v>
      </c>
      <c r="B44" s="9">
        <v>152</v>
      </c>
      <c r="C44" s="9">
        <v>979</v>
      </c>
      <c r="D44" s="9">
        <v>832</v>
      </c>
      <c r="E44" s="9">
        <v>249</v>
      </c>
      <c r="F44" s="219">
        <f>SUM(E44,D44,C44,B44)</f>
        <v>2212</v>
      </c>
    </row>
    <row r="45" spans="1:6">
      <c r="A45" s="13" t="s">
        <v>131</v>
      </c>
      <c r="B45" s="7"/>
      <c r="C45" s="7"/>
      <c r="D45" s="7"/>
      <c r="E45" s="7"/>
      <c r="F45" s="7"/>
    </row>
    <row r="46" spans="1:6">
      <c r="A46" s="17" t="s">
        <v>4</v>
      </c>
      <c r="B46" s="9">
        <v>28</v>
      </c>
      <c r="C46" s="9">
        <v>241</v>
      </c>
      <c r="D46" s="9">
        <v>445</v>
      </c>
      <c r="E46" s="9">
        <v>60</v>
      </c>
      <c r="F46" s="10">
        <f>SUM(B46:E46)</f>
        <v>774</v>
      </c>
    </row>
    <row r="47" spans="1:6">
      <c r="A47" s="8" t="s">
        <v>5</v>
      </c>
      <c r="B47" s="9">
        <v>158</v>
      </c>
      <c r="C47" s="9">
        <v>1013</v>
      </c>
      <c r="D47" s="9">
        <v>832</v>
      </c>
      <c r="E47" s="9">
        <v>260</v>
      </c>
      <c r="F47" s="12">
        <f>SUM(B47:E47)</f>
        <v>2263</v>
      </c>
    </row>
    <row r="48" spans="1:6">
      <c r="A48" s="13" t="s">
        <v>11</v>
      </c>
      <c r="B48" s="16"/>
      <c r="C48" s="16"/>
      <c r="D48" s="16"/>
      <c r="E48" s="16"/>
      <c r="F48" s="14"/>
    </row>
    <row r="49" spans="1:6">
      <c r="A49" s="8" t="s">
        <v>4</v>
      </c>
      <c r="B49" s="9">
        <v>65</v>
      </c>
      <c r="C49" s="9">
        <v>1441</v>
      </c>
      <c r="D49" s="9">
        <v>452</v>
      </c>
      <c r="E49" s="9">
        <v>211</v>
      </c>
      <c r="F49" s="10">
        <f>SUM(B49:E49)</f>
        <v>2169</v>
      </c>
    </row>
    <row r="50" spans="1:6">
      <c r="A50" s="8" t="s">
        <v>5</v>
      </c>
      <c r="B50" s="9">
        <v>306</v>
      </c>
      <c r="C50" s="9">
        <v>4661</v>
      </c>
      <c r="D50" s="9">
        <v>846</v>
      </c>
      <c r="E50" s="9">
        <v>774</v>
      </c>
      <c r="F50" s="10">
        <f>SUM(B50:E50)</f>
        <v>6587</v>
      </c>
    </row>
    <row r="51" spans="1:6">
      <c r="A51" s="13" t="s">
        <v>12</v>
      </c>
      <c r="B51" s="16"/>
      <c r="C51" s="16"/>
      <c r="D51" s="16"/>
      <c r="E51" s="16"/>
      <c r="F51" s="14"/>
    </row>
    <row r="52" spans="1:6">
      <c r="A52" s="8" t="s">
        <v>4</v>
      </c>
      <c r="B52" s="9">
        <v>150</v>
      </c>
      <c r="C52" s="9">
        <v>384</v>
      </c>
      <c r="D52" s="9">
        <v>452</v>
      </c>
      <c r="E52" s="9">
        <v>184</v>
      </c>
      <c r="F52" s="10">
        <f>SUM(B52:E52)</f>
        <v>1170</v>
      </c>
    </row>
    <row r="53" spans="1:6">
      <c r="A53" s="8" t="s">
        <v>5</v>
      </c>
      <c r="B53" s="9">
        <v>387</v>
      </c>
      <c r="C53" s="9">
        <v>1159</v>
      </c>
      <c r="D53" s="9">
        <v>837</v>
      </c>
      <c r="E53" s="9">
        <v>532</v>
      </c>
      <c r="F53" s="10">
        <f>SUM(B53:E53)</f>
        <v>2915</v>
      </c>
    </row>
    <row r="54" spans="1:6">
      <c r="A54" s="13" t="s">
        <v>147</v>
      </c>
      <c r="B54" s="16"/>
      <c r="C54" s="16"/>
      <c r="D54" s="16"/>
      <c r="E54" s="16"/>
      <c r="F54" s="14"/>
    </row>
    <row r="55" spans="1:6">
      <c r="A55" s="8" t="s">
        <v>4</v>
      </c>
      <c r="B55" s="9">
        <v>28</v>
      </c>
      <c r="C55" s="9">
        <v>286</v>
      </c>
      <c r="D55" s="9">
        <v>441</v>
      </c>
      <c r="E55" s="9">
        <v>64</v>
      </c>
      <c r="F55" s="10">
        <f>SUM(B55:E55)</f>
        <v>819</v>
      </c>
    </row>
    <row r="56" spans="1:6">
      <c r="A56" s="8" t="s">
        <v>5</v>
      </c>
      <c r="B56" s="9">
        <v>156</v>
      </c>
      <c r="C56" s="9">
        <v>1287</v>
      </c>
      <c r="D56" s="9">
        <v>758</v>
      </c>
      <c r="E56" s="9">
        <v>228</v>
      </c>
      <c r="F56" s="10">
        <f>SUM(B56:E56)</f>
        <v>2429</v>
      </c>
    </row>
    <row r="57" spans="1:6">
      <c r="A57" s="13" t="s">
        <v>105</v>
      </c>
      <c r="B57" s="16"/>
      <c r="C57" s="16"/>
      <c r="D57" s="16"/>
      <c r="E57" s="16"/>
      <c r="F57" s="14"/>
    </row>
    <row r="58" spans="1:6">
      <c r="A58" s="8" t="s">
        <v>4</v>
      </c>
      <c r="B58" s="9">
        <v>2</v>
      </c>
      <c r="C58" s="9">
        <v>1027</v>
      </c>
      <c r="D58" s="9"/>
      <c r="E58" s="9">
        <v>198</v>
      </c>
      <c r="F58" s="10">
        <f>SUM(B58:E58)</f>
        <v>1227</v>
      </c>
    </row>
    <row r="59" spans="1:6">
      <c r="A59" s="8" t="s">
        <v>5</v>
      </c>
      <c r="B59" s="9">
        <v>0</v>
      </c>
      <c r="C59" s="9">
        <v>6429</v>
      </c>
      <c r="D59" s="9"/>
      <c r="E59" s="9">
        <v>1123</v>
      </c>
      <c r="F59" s="10">
        <f>SUM(B59:E59)</f>
        <v>7552</v>
      </c>
    </row>
    <row r="60" spans="1:6">
      <c r="A60" s="13" t="s">
        <v>104</v>
      </c>
      <c r="B60" s="16"/>
      <c r="C60" s="16"/>
      <c r="D60" s="16"/>
      <c r="E60" s="16"/>
      <c r="F60" s="14"/>
    </row>
    <row r="61" spans="1:6">
      <c r="A61" s="8" t="s">
        <v>4</v>
      </c>
      <c r="B61" s="9">
        <v>28</v>
      </c>
      <c r="C61" s="9">
        <v>264</v>
      </c>
      <c r="D61" s="9">
        <v>446</v>
      </c>
      <c r="E61" s="9">
        <v>90</v>
      </c>
      <c r="F61" s="10">
        <f>SUM(B61:E61)</f>
        <v>828</v>
      </c>
    </row>
    <row r="62" spans="1:6">
      <c r="A62" s="8" t="s">
        <v>5</v>
      </c>
      <c r="B62" s="9">
        <v>172</v>
      </c>
      <c r="C62" s="9">
        <v>1097</v>
      </c>
      <c r="D62" s="9">
        <v>836</v>
      </c>
      <c r="E62" s="9">
        <v>402</v>
      </c>
      <c r="F62" s="10">
        <f>SUM(B62:E62)</f>
        <v>2507</v>
      </c>
    </row>
    <row r="63" spans="1:6">
      <c r="A63" s="13" t="s">
        <v>146</v>
      </c>
      <c r="B63" s="16"/>
      <c r="C63" s="16"/>
      <c r="D63" s="16"/>
      <c r="E63" s="16"/>
      <c r="F63" s="14"/>
    </row>
    <row r="64" spans="1:6">
      <c r="A64" s="8" t="s">
        <v>4</v>
      </c>
      <c r="B64" s="9">
        <v>176</v>
      </c>
      <c r="C64" s="9">
        <v>853</v>
      </c>
      <c r="D64" s="9">
        <v>485</v>
      </c>
      <c r="E64" s="9">
        <v>326</v>
      </c>
      <c r="F64" s="10">
        <f>SUM(B64:E64)</f>
        <v>1840</v>
      </c>
    </row>
    <row r="65" spans="1:6">
      <c r="A65" s="8" t="s">
        <v>5</v>
      </c>
      <c r="B65" s="9">
        <v>246</v>
      </c>
      <c r="C65" s="9">
        <v>1560</v>
      </c>
      <c r="D65" s="9">
        <v>882</v>
      </c>
      <c r="E65" s="9">
        <v>646</v>
      </c>
      <c r="F65" s="10">
        <f>SUM(B65:E65)</f>
        <v>3334</v>
      </c>
    </row>
    <row r="66" spans="1:6">
      <c r="A66" s="13" t="s">
        <v>13</v>
      </c>
      <c r="B66" s="16"/>
      <c r="C66" s="16"/>
      <c r="D66" s="16"/>
      <c r="E66" s="16"/>
      <c r="F66" s="14"/>
    </row>
    <row r="67" spans="1:6">
      <c r="A67" s="8" t="s">
        <v>4</v>
      </c>
      <c r="B67" s="9">
        <v>76</v>
      </c>
      <c r="C67" s="9">
        <v>1892</v>
      </c>
      <c r="D67" s="9">
        <v>449</v>
      </c>
      <c r="E67" s="9">
        <v>281</v>
      </c>
      <c r="F67" s="10">
        <f>SUM(B67:E67)</f>
        <v>2698</v>
      </c>
    </row>
    <row r="68" spans="1:6">
      <c r="A68" s="8" t="s">
        <v>5</v>
      </c>
      <c r="B68" s="9">
        <v>227</v>
      </c>
      <c r="C68" s="9">
        <v>5607</v>
      </c>
      <c r="D68" s="9">
        <v>836</v>
      </c>
      <c r="E68" s="9">
        <v>679</v>
      </c>
      <c r="F68" s="10">
        <f>SUM(B68:E68)</f>
        <v>7349</v>
      </c>
    </row>
    <row r="69" spans="1:6">
      <c r="A69" s="13" t="s">
        <v>14</v>
      </c>
      <c r="B69" s="7"/>
      <c r="C69" s="7"/>
      <c r="D69" s="7"/>
      <c r="E69" s="7"/>
      <c r="F69" s="14"/>
    </row>
    <row r="70" spans="1:6">
      <c r="A70" s="8" t="s">
        <v>4</v>
      </c>
      <c r="B70" s="9">
        <v>302</v>
      </c>
      <c r="C70" s="9">
        <v>1071</v>
      </c>
      <c r="D70" s="9">
        <v>630</v>
      </c>
      <c r="E70" s="9">
        <v>443</v>
      </c>
      <c r="F70" s="10">
        <f>SUM(B70:E70)</f>
        <v>2446</v>
      </c>
    </row>
    <row r="71" spans="1:6">
      <c r="A71" s="8" t="s">
        <v>5</v>
      </c>
      <c r="B71" s="9">
        <v>1355</v>
      </c>
      <c r="C71" s="9">
        <v>2945</v>
      </c>
      <c r="D71" s="9">
        <v>834</v>
      </c>
      <c r="E71" s="9">
        <v>1166</v>
      </c>
      <c r="F71" s="10">
        <f>SUM(B71:E71)</f>
        <v>6300</v>
      </c>
    </row>
    <row r="72" spans="1:6">
      <c r="A72" s="13" t="s">
        <v>15</v>
      </c>
      <c r="B72" s="7"/>
      <c r="C72" s="7"/>
      <c r="D72" s="7"/>
      <c r="E72" s="7"/>
      <c r="F72" s="7"/>
    </row>
    <row r="73" spans="1:6">
      <c r="A73" s="8" t="s">
        <v>4</v>
      </c>
      <c r="B73" s="9">
        <v>67</v>
      </c>
      <c r="C73" s="9">
        <v>345</v>
      </c>
      <c r="D73" s="9">
        <v>499</v>
      </c>
      <c r="E73" s="9">
        <v>111</v>
      </c>
      <c r="F73" s="10">
        <f>SUM(B73:E73)</f>
        <v>1022</v>
      </c>
    </row>
    <row r="74" spans="1:6">
      <c r="A74" s="8" t="s">
        <v>5</v>
      </c>
      <c r="B74" s="9">
        <v>309</v>
      </c>
      <c r="C74" s="9">
        <v>1377</v>
      </c>
      <c r="D74" s="9">
        <v>839</v>
      </c>
      <c r="E74" s="9">
        <v>521</v>
      </c>
      <c r="F74" s="12">
        <f>SUM(B74:E74)</f>
        <v>3046</v>
      </c>
    </row>
    <row r="75" spans="1:6">
      <c r="A75" s="13" t="s">
        <v>16</v>
      </c>
      <c r="B75" s="7"/>
      <c r="C75" s="7"/>
      <c r="D75" s="7"/>
      <c r="E75" s="7"/>
      <c r="F75" s="7"/>
    </row>
    <row r="76" spans="1:6">
      <c r="A76" s="8" t="s">
        <v>4</v>
      </c>
      <c r="B76" s="9">
        <v>46</v>
      </c>
      <c r="C76" s="9">
        <v>3074</v>
      </c>
      <c r="D76" s="9">
        <v>452</v>
      </c>
      <c r="E76" s="9">
        <v>410</v>
      </c>
      <c r="F76" s="10">
        <f>SUM(B76:E76)</f>
        <v>3982</v>
      </c>
    </row>
    <row r="77" spans="1:6">
      <c r="A77" s="8" t="s">
        <v>5</v>
      </c>
      <c r="B77" s="9">
        <v>226</v>
      </c>
      <c r="C77" s="9">
        <v>10157</v>
      </c>
      <c r="D77" s="9">
        <v>836</v>
      </c>
      <c r="E77" s="9">
        <v>1104</v>
      </c>
      <c r="F77" s="12">
        <f>SUM(B77:E77)</f>
        <v>12323</v>
      </c>
    </row>
    <row r="78" spans="1:6">
      <c r="A78" s="13" t="s">
        <v>108</v>
      </c>
      <c r="B78" s="7"/>
      <c r="C78" s="7"/>
      <c r="D78" s="7"/>
      <c r="E78" s="7"/>
      <c r="F78" s="7"/>
    </row>
    <row r="79" spans="1:6">
      <c r="A79" s="8" t="s">
        <v>4</v>
      </c>
      <c r="B79" s="9">
        <v>70</v>
      </c>
      <c r="C79" s="9">
        <v>389</v>
      </c>
      <c r="D79" s="9">
        <v>446</v>
      </c>
      <c r="E79" s="9">
        <v>101</v>
      </c>
      <c r="F79" s="10">
        <f>SUM(B79:E79)</f>
        <v>1006</v>
      </c>
    </row>
    <row r="80" spans="1:6">
      <c r="A80" s="8" t="s">
        <v>5</v>
      </c>
      <c r="B80" s="9">
        <v>211</v>
      </c>
      <c r="C80" s="9">
        <v>1344</v>
      </c>
      <c r="D80" s="9">
        <v>837</v>
      </c>
      <c r="E80" s="9">
        <v>277</v>
      </c>
      <c r="F80" s="12">
        <f>SUM(B80:E80)</f>
        <v>2669</v>
      </c>
    </row>
    <row r="81" spans="1:6">
      <c r="A81" s="13" t="s">
        <v>74</v>
      </c>
      <c r="B81" s="7"/>
      <c r="C81" s="7"/>
      <c r="D81" s="7"/>
      <c r="E81" s="7"/>
      <c r="F81" s="7"/>
    </row>
    <row r="82" spans="1:6">
      <c r="A82" s="8" t="s">
        <v>4</v>
      </c>
      <c r="B82" s="9">
        <v>3</v>
      </c>
      <c r="C82" s="9">
        <v>19</v>
      </c>
      <c r="D82" s="9">
        <v>3</v>
      </c>
      <c r="E82" s="9">
        <v>9</v>
      </c>
      <c r="F82" s="10">
        <f>SUM(B82:E82)</f>
        <v>34</v>
      </c>
    </row>
    <row r="83" spans="1:6">
      <c r="A83" s="8" t="s">
        <v>5</v>
      </c>
      <c r="B83" s="9">
        <v>5</v>
      </c>
      <c r="C83" s="9">
        <v>119</v>
      </c>
      <c r="D83" s="9">
        <v>9</v>
      </c>
      <c r="E83" s="9">
        <v>53</v>
      </c>
      <c r="F83" s="12">
        <f>SUM(B83:E83)</f>
        <v>186</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15</v>
      </c>
      <c r="C88" s="9">
        <v>502</v>
      </c>
      <c r="D88" s="9"/>
      <c r="E88" s="9">
        <v>283</v>
      </c>
      <c r="F88" s="10">
        <f>SUM(B88:E88)</f>
        <v>800</v>
      </c>
    </row>
    <row r="89" spans="1:6">
      <c r="A89" s="8" t="s">
        <v>5</v>
      </c>
      <c r="B89" s="9">
        <v>43</v>
      </c>
      <c r="C89" s="9">
        <v>1492</v>
      </c>
      <c r="D89" s="9"/>
      <c r="E89" s="9">
        <v>862</v>
      </c>
      <c r="F89" s="10">
        <f>SUM(B89:E89)</f>
        <v>2397</v>
      </c>
    </row>
    <row r="90" spans="1:6">
      <c r="A90" s="13" t="s">
        <v>151</v>
      </c>
      <c r="B90" s="7"/>
      <c r="C90" s="7"/>
      <c r="D90" s="7"/>
      <c r="E90" s="7"/>
      <c r="F90" s="7"/>
    </row>
    <row r="91" spans="1:6">
      <c r="A91" s="8" t="s">
        <v>4</v>
      </c>
      <c r="B91" s="9">
        <v>59</v>
      </c>
      <c r="C91" s="9">
        <v>479</v>
      </c>
      <c r="D91" s="9">
        <v>4</v>
      </c>
      <c r="E91" s="9">
        <v>796</v>
      </c>
      <c r="F91" s="10">
        <f>SUM(B91:E91)</f>
        <v>1338</v>
      </c>
    </row>
    <row r="92" spans="1:6">
      <c r="A92" s="8" t="s">
        <v>5</v>
      </c>
      <c r="B92" s="9">
        <v>208</v>
      </c>
      <c r="C92" s="9">
        <v>2031</v>
      </c>
      <c r="D92" s="9">
        <v>1</v>
      </c>
      <c r="E92" s="9">
        <v>2150</v>
      </c>
      <c r="F92" s="12">
        <f>SUM(B92:E92)</f>
        <v>4390</v>
      </c>
    </row>
    <row r="93" spans="1:6">
      <c r="A93" s="13" t="s">
        <v>85</v>
      </c>
      <c r="B93" s="16"/>
      <c r="C93" s="16"/>
      <c r="D93" s="16"/>
      <c r="E93" s="16"/>
      <c r="F93" s="14"/>
    </row>
    <row r="94" spans="1:6">
      <c r="A94" s="8" t="s">
        <v>4</v>
      </c>
      <c r="B94" s="9">
        <v>56</v>
      </c>
      <c r="C94" s="9">
        <v>250</v>
      </c>
      <c r="D94" s="9">
        <v>443</v>
      </c>
      <c r="E94" s="9">
        <v>91</v>
      </c>
      <c r="F94" s="10">
        <f>SUM(B94:E94)</f>
        <v>840</v>
      </c>
    </row>
    <row r="95" spans="1:6">
      <c r="A95" s="8" t="s">
        <v>5</v>
      </c>
      <c r="B95" s="9">
        <v>319</v>
      </c>
      <c r="C95" s="9">
        <v>1032</v>
      </c>
      <c r="D95" s="9">
        <v>839</v>
      </c>
      <c r="E95" s="9">
        <v>439</v>
      </c>
      <c r="F95" s="10">
        <f>SUM(B95:E95)</f>
        <v>2629</v>
      </c>
    </row>
    <row r="96" spans="1:6">
      <c r="A96" s="13" t="s">
        <v>148</v>
      </c>
      <c r="B96" s="16"/>
      <c r="C96" s="16"/>
      <c r="D96" s="16"/>
      <c r="E96" s="16"/>
      <c r="F96" s="14"/>
    </row>
    <row r="97" spans="1:6">
      <c r="A97" s="8" t="s">
        <v>4</v>
      </c>
      <c r="B97" s="9">
        <v>230</v>
      </c>
      <c r="C97" s="9">
        <v>1109</v>
      </c>
      <c r="D97" s="9">
        <v>12</v>
      </c>
      <c r="E97" s="9">
        <v>522</v>
      </c>
      <c r="F97" s="10">
        <f>SUM(B97:E97)</f>
        <v>1873</v>
      </c>
    </row>
    <row r="98" spans="1:6">
      <c r="A98" s="8" t="s">
        <v>5</v>
      </c>
      <c r="B98" s="9">
        <v>407</v>
      </c>
      <c r="C98" s="9">
        <v>2109</v>
      </c>
      <c r="D98" s="9">
        <v>12</v>
      </c>
      <c r="E98" s="9">
        <v>1121</v>
      </c>
      <c r="F98" s="10">
        <f>SUM(B98:E98)</f>
        <v>3649</v>
      </c>
    </row>
    <row r="99" spans="1:6">
      <c r="A99" s="13" t="s">
        <v>17</v>
      </c>
      <c r="B99" s="16"/>
      <c r="C99" s="16"/>
      <c r="D99" s="16"/>
      <c r="E99" s="16"/>
      <c r="F99" s="14"/>
    </row>
    <row r="100" spans="1:6">
      <c r="A100" s="8" t="s">
        <v>4</v>
      </c>
      <c r="B100" s="9">
        <v>32</v>
      </c>
      <c r="C100" s="9">
        <v>1636</v>
      </c>
      <c r="D100" s="9">
        <v>452</v>
      </c>
      <c r="E100" s="9">
        <v>243</v>
      </c>
      <c r="F100" s="10">
        <f>SUM(B100:E100)</f>
        <v>2363</v>
      </c>
    </row>
    <row r="101" spans="1:6">
      <c r="A101" s="8" t="s">
        <v>5</v>
      </c>
      <c r="B101" s="9">
        <v>181</v>
      </c>
      <c r="C101" s="9">
        <v>5050</v>
      </c>
      <c r="D101" s="9">
        <v>862</v>
      </c>
      <c r="E101" s="9">
        <v>761</v>
      </c>
      <c r="F101" s="10">
        <f>SUM(B101:E101)</f>
        <v>6854</v>
      </c>
    </row>
    <row r="102" spans="1:6">
      <c r="A102" s="13" t="s">
        <v>92</v>
      </c>
      <c r="B102" s="7"/>
      <c r="C102" s="7"/>
      <c r="D102" s="7"/>
      <c r="E102" s="7"/>
      <c r="F102" s="14"/>
    </row>
    <row r="103" spans="1:6">
      <c r="A103" s="8" t="s">
        <v>4</v>
      </c>
      <c r="B103" s="9">
        <v>38</v>
      </c>
      <c r="C103" s="9">
        <v>254</v>
      </c>
      <c r="D103" s="9">
        <v>448</v>
      </c>
      <c r="E103" s="9">
        <v>64</v>
      </c>
      <c r="F103" s="10">
        <f>SUM(B103:E103)</f>
        <v>804</v>
      </c>
    </row>
    <row r="104" spans="1:6">
      <c r="A104" s="8" t="s">
        <v>5</v>
      </c>
      <c r="B104" s="9">
        <v>162</v>
      </c>
      <c r="C104" s="9">
        <v>1045</v>
      </c>
      <c r="D104" s="9">
        <v>839</v>
      </c>
      <c r="E104" s="9">
        <v>264</v>
      </c>
      <c r="F104" s="10">
        <f>SUM(B104:E104)</f>
        <v>2310</v>
      </c>
    </row>
    <row r="105" spans="1:6">
      <c r="A105" s="13" t="s">
        <v>75</v>
      </c>
      <c r="B105" s="7"/>
      <c r="C105" s="7"/>
      <c r="D105" s="7"/>
      <c r="E105" s="7"/>
      <c r="F105" s="14"/>
    </row>
    <row r="106" spans="1:6">
      <c r="A106" s="8" t="s">
        <v>4</v>
      </c>
      <c r="B106" s="9">
        <v>2</v>
      </c>
      <c r="C106" s="9">
        <v>554</v>
      </c>
      <c r="D106" s="9">
        <v>1</v>
      </c>
      <c r="E106" s="9">
        <v>30</v>
      </c>
      <c r="F106" s="10">
        <f>SUM(B106:E106)</f>
        <v>587</v>
      </c>
    </row>
    <row r="107" spans="1:6">
      <c r="A107" s="8" t="s">
        <v>5</v>
      </c>
      <c r="B107" s="9">
        <v>16</v>
      </c>
      <c r="C107" s="9">
        <v>3508</v>
      </c>
      <c r="D107" s="9">
        <v>0</v>
      </c>
      <c r="E107" s="9">
        <v>145</v>
      </c>
      <c r="F107" s="10">
        <f>SUM(B107:E107)</f>
        <v>3669</v>
      </c>
    </row>
    <row r="108" spans="1:6">
      <c r="A108" s="13" t="s">
        <v>106</v>
      </c>
      <c r="B108" s="7"/>
      <c r="C108" s="7"/>
      <c r="D108" s="7"/>
      <c r="E108" s="7"/>
      <c r="F108" s="14"/>
    </row>
    <row r="109" spans="1:6">
      <c r="A109" s="8" t="s">
        <v>4</v>
      </c>
      <c r="B109" s="9">
        <v>22</v>
      </c>
      <c r="C109" s="9">
        <v>1447</v>
      </c>
      <c r="D109" s="9">
        <v>7</v>
      </c>
      <c r="E109" s="9">
        <v>123</v>
      </c>
      <c r="F109" s="10">
        <f>SUM(B109:E109)</f>
        <v>1599</v>
      </c>
    </row>
    <row r="110" spans="1:6">
      <c r="A110" s="8" t="s">
        <v>5</v>
      </c>
      <c r="B110" s="9">
        <v>145</v>
      </c>
      <c r="C110" s="9">
        <v>8757</v>
      </c>
      <c r="D110" s="9">
        <v>18</v>
      </c>
      <c r="E110" s="9">
        <v>637</v>
      </c>
      <c r="F110" s="10">
        <f>SUM(B110:E110)</f>
        <v>9557</v>
      </c>
    </row>
    <row r="111" spans="1:6">
      <c r="A111" s="13" t="s">
        <v>139</v>
      </c>
      <c r="B111" s="7"/>
      <c r="C111" s="7"/>
      <c r="D111" s="7"/>
      <c r="E111" s="7" t="s">
        <v>143</v>
      </c>
      <c r="F111" s="14"/>
    </row>
    <row r="112" spans="1:6">
      <c r="A112" s="8" t="s">
        <v>4</v>
      </c>
      <c r="B112" s="9">
        <v>31</v>
      </c>
      <c r="C112" s="9">
        <v>276</v>
      </c>
      <c r="D112" s="9">
        <v>444</v>
      </c>
      <c r="E112" s="9">
        <v>68</v>
      </c>
      <c r="F112" s="10">
        <f>SUM(B112:E112)</f>
        <v>819</v>
      </c>
    </row>
    <row r="113" spans="1:6">
      <c r="A113" s="8" t="s">
        <v>5</v>
      </c>
      <c r="B113" s="9">
        <v>191</v>
      </c>
      <c r="C113" s="9">
        <v>1165</v>
      </c>
      <c r="D113" s="9">
        <v>829</v>
      </c>
      <c r="E113" s="9">
        <v>288</v>
      </c>
      <c r="F113" s="10">
        <f>SUM(B113:E113)</f>
        <v>2473</v>
      </c>
    </row>
    <row r="114" spans="1:6">
      <c r="A114" s="13" t="s">
        <v>130</v>
      </c>
      <c r="B114" s="7"/>
      <c r="C114" s="7"/>
      <c r="D114" s="7"/>
      <c r="E114" s="7"/>
      <c r="F114" s="14"/>
    </row>
    <row r="115" spans="1:6">
      <c r="A115" s="8" t="s">
        <v>4</v>
      </c>
      <c r="B115" s="9">
        <v>35</v>
      </c>
      <c r="C115" s="9">
        <v>261</v>
      </c>
      <c r="D115" s="9">
        <v>446</v>
      </c>
      <c r="E115" s="9">
        <v>61</v>
      </c>
      <c r="F115" s="10">
        <f>SUM(B115:E115)</f>
        <v>803</v>
      </c>
    </row>
    <row r="116" spans="1:6">
      <c r="A116" s="8" t="s">
        <v>5</v>
      </c>
      <c r="B116" s="9">
        <v>191</v>
      </c>
      <c r="C116" s="9">
        <v>1043</v>
      </c>
      <c r="D116" s="9">
        <v>861</v>
      </c>
      <c r="E116" s="9">
        <v>266</v>
      </c>
      <c r="F116" s="10">
        <f>SUM(B116:E116)</f>
        <v>2361</v>
      </c>
    </row>
    <row r="117" spans="1:6" ht="13.8" thickBot="1">
      <c r="A117" s="19"/>
      <c r="B117" s="15"/>
      <c r="C117" s="15"/>
      <c r="D117" s="15"/>
      <c r="E117" s="15"/>
      <c r="F117" s="20"/>
    </row>
    <row r="118" spans="1:6" ht="13.8" thickBot="1">
      <c r="A118" s="21" t="s">
        <v>18</v>
      </c>
      <c r="B118" s="23">
        <f>B115+B112+B109+B13+B106+B103+B100+B97+B94+B91+B88+B85+B82+B79+B76+B73+B70+B67+B64+B61+B58+B55+B52+B49+B46+B43+B40+B37+B34+B31+B28+B25+B22+B19+B16+B10+B7</f>
        <v>3836</v>
      </c>
      <c r="C118" s="23">
        <f>C115+C112+C109+C13+C106+C103+C100+C97+C94+C91+C88+C85+C82+C79+C76+C73+C70+C67+C64+C61+C58+C55+C52+C49+C46+C43+C40+C37+C34+C31+C28+C25+C22+C19+C16+C10+C7</f>
        <v>27570</v>
      </c>
      <c r="D118" s="23">
        <f>D115+D112+D109+D13+D106+D103+D100+D97+D94+D91+D88+D85+D82+D79+D76+D73+D70+D67+D64+D61+D58+D55+D52+D49+D46+D43+D40+D37+D34+D31+D28+D25+D22+D19+D16+D10+D7</f>
        <v>13788</v>
      </c>
      <c r="E118" s="23">
        <f>E115+E112+E109+E13+E106+E103+E100+E97+E94+E91+E88+E85+E82+E79+E76+E73+E70+E67+E64+E61+E58+E55+E52+E49+E46+E43+E40+E37+E34+E31+E28+E25+E22+E19+E16+E10+E7</f>
        <v>7102</v>
      </c>
      <c r="F118" s="23">
        <f>F115+F112+F109+F13+F106+F103+F100+F97+F94+F91+F88+F85+F82+F79+F76+F73+F70+F67+F64+F61+F58+F55+F52+F49+F46+F43+F40+F37+F34+F31+F28+F25+F22+F19+F16+F10+F7</f>
        <v>52296</v>
      </c>
    </row>
    <row r="119" spans="1:6" ht="13.8" thickBot="1">
      <c r="A119" s="22" t="s">
        <v>19</v>
      </c>
      <c r="B119" s="23">
        <f>B116+B113+B110+B107+B104+B14+B101+B98+B95+B92+B89+B86+B83+B80+B77+B74+B71+B68+B65+B62+B59+B56+B53+B50+B47+B44+B41+B38+B35+B32+B29+B26+B23+B20+B17+B11+B8</f>
        <v>12925</v>
      </c>
      <c r="C119" s="23">
        <f>C116+C113+C110+C107+C104+C14+C101+C98+C95+C92+C89+C86+C83+C80+C77+C74+C71+C68+C65+C62+C59+C56+C53+C50+C47+C44+C41+C38+C35+C32+C29+C26+C23+C20+C17+C11+C8</f>
        <v>97943</v>
      </c>
      <c r="D119" s="23">
        <f>D116+D113+D110+D107+D104+D14+D101+D98+D95+D92+D89+D86+D83+D80+D77+D74+D71+D68+D65+D62+D59+D56+D53+D50+D47+D44+D41+D38+D35+D32+D29+D26+D23+D20+D17+D11+D8</f>
        <v>25027</v>
      </c>
      <c r="E119" s="23">
        <f>E116+E113+E110+E107+E104+E14+E101+E98+E95+E92+E89+E86+E83+E80+E77+E74+E71+E68+E65+E62+E59+E56+E53+E50+E47+E44+E41+E38+E35+E32+E29+E26+E23+E20+E17+E11+E8</f>
        <v>22185</v>
      </c>
      <c r="F119" s="23">
        <f>F116+F113+F110+F107+F104+F14+F101+F98+F95+F92+F89+F86+F83+F80+F77+F74+F71+F68+F65+F62+F59+F56+F53+F50+F47+F44+F41+F38+F35+F32+F29+F26+F23+F20+F17+F11+F8</f>
        <v>158080</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13.xml><?xml version="1.0" encoding="utf-8"?>
<worksheet xmlns="http://schemas.openxmlformats.org/spreadsheetml/2006/main" xmlns:r="http://schemas.openxmlformats.org/officeDocument/2006/relationships">
  <dimension ref="A1:F143"/>
  <sheetViews>
    <sheetView view="pageBreakPreview" zoomScale="85" zoomScaleNormal="75" zoomScaleSheetLayoutView="100" workbookViewId="0">
      <pane xSplit="1" ySplit="1" topLeftCell="B2" activePane="bottomRight" state="frozen"/>
      <selection pane="topRight" activeCell="B1" sqref="B1"/>
      <selection pane="bottomLeft" activeCell="A2" sqref="A2"/>
      <selection pane="bottomRight" activeCell="C88" sqref="C88"/>
    </sheetView>
  </sheetViews>
  <sheetFormatPr defaultRowHeight="13.2"/>
  <cols>
    <col min="1" max="1" width="41.33203125" bestFit="1" customWidth="1"/>
    <col min="2" max="6" width="13.6640625" customWidth="1"/>
  </cols>
  <sheetData>
    <row r="1" spans="1:6" ht="17.399999999999999">
      <c r="A1" s="249" t="s">
        <v>177</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316</v>
      </c>
      <c r="C7" s="9">
        <v>785</v>
      </c>
      <c r="D7" s="9">
        <v>434</v>
      </c>
      <c r="E7" s="9">
        <v>623</v>
      </c>
      <c r="F7" s="10">
        <f>SUM(B7:E7)</f>
        <v>2158</v>
      </c>
    </row>
    <row r="8" spans="1:6">
      <c r="A8" s="8" t="s">
        <v>5</v>
      </c>
      <c r="B8" s="9">
        <v>754</v>
      </c>
      <c r="C8" s="9">
        <v>1818</v>
      </c>
      <c r="D8" s="9">
        <v>503</v>
      </c>
      <c r="E8" s="9">
        <v>1440</v>
      </c>
      <c r="F8" s="10">
        <f>SUM(B8:E8)</f>
        <v>4515</v>
      </c>
    </row>
    <row r="9" spans="1:6">
      <c r="A9" s="6" t="s">
        <v>6</v>
      </c>
      <c r="B9" s="7"/>
      <c r="C9" s="7"/>
      <c r="D9" s="7"/>
      <c r="E9" s="7"/>
      <c r="F9" s="7"/>
    </row>
    <row r="10" spans="1:6">
      <c r="A10" s="11" t="s">
        <v>7</v>
      </c>
      <c r="B10" s="9">
        <v>14</v>
      </c>
      <c r="C10" s="9">
        <v>34</v>
      </c>
      <c r="D10" s="9">
        <v>247</v>
      </c>
      <c r="E10" s="9">
        <v>71</v>
      </c>
      <c r="F10" s="10">
        <f>SUM(B10:E10)</f>
        <v>366</v>
      </c>
    </row>
    <row r="11" spans="1:6">
      <c r="A11" s="11" t="s">
        <v>8</v>
      </c>
      <c r="B11" s="9">
        <v>27</v>
      </c>
      <c r="C11" s="9">
        <v>95</v>
      </c>
      <c r="D11" s="9">
        <v>378</v>
      </c>
      <c r="E11" s="9">
        <v>161</v>
      </c>
      <c r="F11" s="12">
        <f>SUM(B11:E11)</f>
        <v>661</v>
      </c>
    </row>
    <row r="12" spans="1:6">
      <c r="A12" s="6" t="s">
        <v>183</v>
      </c>
      <c r="B12" s="7"/>
      <c r="C12" s="7"/>
      <c r="D12" s="7"/>
      <c r="E12" s="7"/>
      <c r="F12" s="7"/>
    </row>
    <row r="13" spans="1:6">
      <c r="A13" s="11" t="s">
        <v>7</v>
      </c>
      <c r="B13" s="9">
        <v>15</v>
      </c>
      <c r="C13" s="9">
        <v>14</v>
      </c>
      <c r="D13" s="9">
        <v>243</v>
      </c>
      <c r="E13" s="9">
        <v>72</v>
      </c>
      <c r="F13" s="10">
        <f>SUM(B13:E13)</f>
        <v>344</v>
      </c>
    </row>
    <row r="14" spans="1:6">
      <c r="A14" s="11" t="s">
        <v>8</v>
      </c>
      <c r="B14" s="9">
        <v>33</v>
      </c>
      <c r="C14" s="9">
        <v>54</v>
      </c>
      <c r="D14" s="9">
        <v>374</v>
      </c>
      <c r="E14" s="9">
        <v>141</v>
      </c>
      <c r="F14" s="12">
        <f>SUM(B14:E14)</f>
        <v>602</v>
      </c>
    </row>
    <row r="15" spans="1:6">
      <c r="A15" s="6" t="s">
        <v>82</v>
      </c>
      <c r="B15" s="7"/>
      <c r="C15" s="7"/>
      <c r="D15" s="7"/>
      <c r="E15" s="7"/>
      <c r="F15" s="7"/>
    </row>
    <row r="16" spans="1:6">
      <c r="A16" s="11" t="s">
        <v>7</v>
      </c>
      <c r="B16" s="9">
        <v>44</v>
      </c>
      <c r="C16" s="9">
        <v>37</v>
      </c>
      <c r="D16" s="9">
        <v>248</v>
      </c>
      <c r="E16" s="9">
        <v>78</v>
      </c>
      <c r="F16" s="10">
        <f>SUM(B16:E16)</f>
        <v>407</v>
      </c>
    </row>
    <row r="17" spans="1:6">
      <c r="A17" s="11" t="s">
        <v>8</v>
      </c>
      <c r="B17" s="9">
        <v>128</v>
      </c>
      <c r="C17" s="9">
        <v>65</v>
      </c>
      <c r="D17" s="9">
        <v>378</v>
      </c>
      <c r="E17" s="9">
        <v>167</v>
      </c>
      <c r="F17" s="12">
        <f>SUM(B17:E17)</f>
        <v>738</v>
      </c>
    </row>
    <row r="18" spans="1:6">
      <c r="A18" s="13" t="s">
        <v>145</v>
      </c>
      <c r="B18" s="16"/>
      <c r="C18" s="16"/>
      <c r="D18" s="16"/>
      <c r="E18" s="16"/>
      <c r="F18" s="14"/>
    </row>
    <row r="19" spans="1:6">
      <c r="A19" s="8" t="s">
        <v>4</v>
      </c>
      <c r="B19" s="9">
        <v>127</v>
      </c>
      <c r="C19" s="9">
        <v>149</v>
      </c>
      <c r="D19" s="9">
        <v>286</v>
      </c>
      <c r="E19" s="9">
        <v>175</v>
      </c>
      <c r="F19" s="10">
        <f>SUM(B19:E19)</f>
        <v>737</v>
      </c>
    </row>
    <row r="20" spans="1:6">
      <c r="A20" s="8" t="s">
        <v>5</v>
      </c>
      <c r="B20" s="9">
        <v>333</v>
      </c>
      <c r="C20" s="9">
        <v>129</v>
      </c>
      <c r="D20" s="9">
        <v>379</v>
      </c>
      <c r="E20" s="9">
        <v>267</v>
      </c>
      <c r="F20" s="10">
        <f>SUM(B20:E20)</f>
        <v>1108</v>
      </c>
    </row>
    <row r="21" spans="1:6">
      <c r="A21" s="13" t="s">
        <v>167</v>
      </c>
      <c r="B21" s="6"/>
      <c r="C21" s="6"/>
      <c r="D21" s="6"/>
      <c r="E21" s="6"/>
      <c r="F21" s="7"/>
    </row>
    <row r="22" spans="1:6">
      <c r="A22" s="8" t="s">
        <v>4</v>
      </c>
      <c r="B22" s="11">
        <v>38</v>
      </c>
      <c r="C22" s="11">
        <v>30</v>
      </c>
      <c r="D22" s="11">
        <v>247</v>
      </c>
      <c r="E22" s="11">
        <v>81</v>
      </c>
      <c r="F22" s="219">
        <f>SUM(E22,D22,C22,B22)</f>
        <v>396</v>
      </c>
    </row>
    <row r="23" spans="1:6">
      <c r="A23" s="8" t="s">
        <v>5</v>
      </c>
      <c r="B23" s="11">
        <v>135</v>
      </c>
      <c r="C23" s="11">
        <v>125</v>
      </c>
      <c r="D23" s="11">
        <v>378</v>
      </c>
      <c r="E23" s="11">
        <v>178</v>
      </c>
      <c r="F23" s="219">
        <f>SUM(E23,D23,C23,B23)</f>
        <v>816</v>
      </c>
    </row>
    <row r="24" spans="1:6">
      <c r="A24" s="13" t="s">
        <v>83</v>
      </c>
      <c r="B24" s="7"/>
      <c r="C24" s="7"/>
      <c r="D24" s="7"/>
      <c r="E24" s="7"/>
      <c r="F24" s="7"/>
    </row>
    <row r="25" spans="1:6">
      <c r="A25" s="8" t="s">
        <v>4</v>
      </c>
      <c r="B25" s="9">
        <v>21</v>
      </c>
      <c r="C25" s="9">
        <v>16</v>
      </c>
      <c r="D25" s="9">
        <v>247</v>
      </c>
      <c r="E25" s="9">
        <v>73</v>
      </c>
      <c r="F25" s="10">
        <f>SUM(B25:E25)</f>
        <v>357</v>
      </c>
    </row>
    <row r="26" spans="1:6">
      <c r="A26" s="8" t="s">
        <v>5</v>
      </c>
      <c r="B26" s="9">
        <v>45</v>
      </c>
      <c r="C26" s="9">
        <v>59</v>
      </c>
      <c r="D26" s="9">
        <v>378</v>
      </c>
      <c r="E26" s="9">
        <v>146</v>
      </c>
      <c r="F26" s="12">
        <f>SUM(B26:E26)</f>
        <v>628</v>
      </c>
    </row>
    <row r="27" spans="1:6">
      <c r="A27" s="13" t="s">
        <v>129</v>
      </c>
      <c r="B27" s="7"/>
      <c r="C27" s="7"/>
      <c r="D27" s="7"/>
      <c r="E27" s="7"/>
      <c r="F27" s="7"/>
    </row>
    <row r="28" spans="1:6">
      <c r="A28" s="17" t="s">
        <v>4</v>
      </c>
      <c r="B28" s="9">
        <v>33</v>
      </c>
      <c r="C28" s="9">
        <v>111</v>
      </c>
      <c r="D28" s="9">
        <v>253</v>
      </c>
      <c r="E28" s="9">
        <v>100</v>
      </c>
      <c r="F28" s="10">
        <f>SUM(B28:E28)</f>
        <v>497</v>
      </c>
    </row>
    <row r="29" spans="1:6">
      <c r="A29" s="8" t="s">
        <v>5</v>
      </c>
      <c r="B29" s="9">
        <v>32</v>
      </c>
      <c r="C29" s="9">
        <v>95</v>
      </c>
      <c r="D29" s="9">
        <v>378</v>
      </c>
      <c r="E29" s="9">
        <v>215</v>
      </c>
      <c r="F29" s="12">
        <f>SUM(B29:E29)</f>
        <v>720</v>
      </c>
    </row>
    <row r="30" spans="1:6">
      <c r="A30" s="13" t="s">
        <v>9</v>
      </c>
      <c r="B30" s="7"/>
      <c r="C30" s="7"/>
      <c r="D30" s="7"/>
      <c r="E30" s="7"/>
      <c r="F30" s="7"/>
    </row>
    <row r="31" spans="1:6">
      <c r="A31" s="8" t="s">
        <v>4</v>
      </c>
      <c r="B31" s="9">
        <v>46</v>
      </c>
      <c r="C31" s="9">
        <v>64</v>
      </c>
      <c r="D31" s="9">
        <v>247</v>
      </c>
      <c r="E31" s="9">
        <v>95</v>
      </c>
      <c r="F31" s="10">
        <f>SUM(B31:E31)</f>
        <v>452</v>
      </c>
    </row>
    <row r="32" spans="1:6">
      <c r="A32" s="8" t="s">
        <v>5</v>
      </c>
      <c r="B32" s="9">
        <v>143</v>
      </c>
      <c r="C32" s="9">
        <v>233</v>
      </c>
      <c r="D32" s="9">
        <v>378</v>
      </c>
      <c r="E32" s="9">
        <v>206</v>
      </c>
      <c r="F32" s="12">
        <f>SUM(B32:E32)</f>
        <v>960</v>
      </c>
    </row>
    <row r="33" spans="1:6">
      <c r="A33" s="13" t="s">
        <v>179</v>
      </c>
      <c r="B33" s="7"/>
      <c r="C33" s="7"/>
      <c r="D33" s="7"/>
      <c r="E33" s="7"/>
      <c r="F33" s="7"/>
    </row>
    <row r="34" spans="1:6">
      <c r="A34" s="8" t="s">
        <v>4</v>
      </c>
      <c r="B34" s="9">
        <v>15</v>
      </c>
      <c r="C34" s="9">
        <v>13</v>
      </c>
      <c r="D34" s="9">
        <v>247</v>
      </c>
      <c r="E34" s="9">
        <v>70</v>
      </c>
      <c r="F34" s="10">
        <f>SUM(B34:E34)</f>
        <v>345</v>
      </c>
    </row>
    <row r="35" spans="1:6">
      <c r="A35" s="8" t="s">
        <v>5</v>
      </c>
      <c r="B35" s="9">
        <v>34</v>
      </c>
      <c r="C35" s="9">
        <v>51</v>
      </c>
      <c r="D35" s="9">
        <v>378</v>
      </c>
      <c r="E35" s="9">
        <v>141</v>
      </c>
      <c r="F35" s="12">
        <f>SUM(B35:E35)</f>
        <v>604</v>
      </c>
    </row>
    <row r="36" spans="1:6">
      <c r="A36" s="13" t="s">
        <v>10</v>
      </c>
      <c r="B36" s="7"/>
      <c r="C36" s="7"/>
      <c r="D36" s="7"/>
      <c r="E36" s="7"/>
      <c r="F36" s="7"/>
    </row>
    <row r="37" spans="1:6">
      <c r="A37" s="17" t="s">
        <v>4</v>
      </c>
      <c r="B37" s="9">
        <v>20</v>
      </c>
      <c r="C37" s="9">
        <v>110</v>
      </c>
      <c r="D37" s="9">
        <v>247</v>
      </c>
      <c r="E37" s="9">
        <v>91</v>
      </c>
      <c r="F37" s="10">
        <f>SUM(B37:E37)</f>
        <v>468</v>
      </c>
    </row>
    <row r="38" spans="1:6">
      <c r="A38" s="8" t="s">
        <v>5</v>
      </c>
      <c r="B38" s="9">
        <v>50</v>
      </c>
      <c r="C38" s="9">
        <v>317</v>
      </c>
      <c r="D38" s="9">
        <v>378</v>
      </c>
      <c r="E38" s="9">
        <v>187</v>
      </c>
      <c r="F38" s="12">
        <f>SUM(B38:E38)</f>
        <v>932</v>
      </c>
    </row>
    <row r="39" spans="1:6">
      <c r="A39" s="13" t="s">
        <v>149</v>
      </c>
      <c r="B39" s="16"/>
      <c r="C39" s="16"/>
      <c r="D39" s="16"/>
      <c r="E39" s="16"/>
      <c r="F39" s="14"/>
    </row>
    <row r="40" spans="1:6">
      <c r="A40" s="8" t="s">
        <v>4</v>
      </c>
      <c r="B40" s="9">
        <v>15</v>
      </c>
      <c r="C40" s="9">
        <v>14</v>
      </c>
      <c r="D40" s="9">
        <v>247</v>
      </c>
      <c r="E40" s="9">
        <v>78</v>
      </c>
      <c r="F40" s="10">
        <f>SUM(B40:E40)</f>
        <v>354</v>
      </c>
    </row>
    <row r="41" spans="1:6">
      <c r="A41" s="8" t="s">
        <v>5</v>
      </c>
      <c r="B41" s="9">
        <v>30</v>
      </c>
      <c r="C41" s="9">
        <v>52</v>
      </c>
      <c r="D41" s="9">
        <v>378</v>
      </c>
      <c r="E41" s="9">
        <v>195</v>
      </c>
      <c r="F41" s="10">
        <f>SUM(B41:E41)</f>
        <v>655</v>
      </c>
    </row>
    <row r="42" spans="1:6">
      <c r="A42" s="6" t="s">
        <v>154</v>
      </c>
      <c r="B42" s="7"/>
      <c r="C42" s="7"/>
      <c r="D42" s="7"/>
      <c r="E42" s="7"/>
      <c r="F42" s="7"/>
    </row>
    <row r="43" spans="1:6">
      <c r="A43" s="8" t="s">
        <v>4</v>
      </c>
      <c r="B43" s="9">
        <v>15</v>
      </c>
      <c r="C43" s="9">
        <v>13</v>
      </c>
      <c r="D43" s="9">
        <v>247</v>
      </c>
      <c r="E43" s="9">
        <v>67</v>
      </c>
      <c r="F43" s="219">
        <f>SUM(E43,D43,C43,B43)</f>
        <v>342</v>
      </c>
    </row>
    <row r="44" spans="1:6">
      <c r="A44" s="8" t="s">
        <v>5</v>
      </c>
      <c r="B44" s="9">
        <v>26</v>
      </c>
      <c r="C44" s="9">
        <v>51</v>
      </c>
      <c r="D44" s="9">
        <v>378</v>
      </c>
      <c r="E44" s="9">
        <v>127</v>
      </c>
      <c r="F44" s="219">
        <f>SUM(E44,D44,C44,B44)</f>
        <v>582</v>
      </c>
    </row>
    <row r="45" spans="1:6">
      <c r="A45" s="13" t="s">
        <v>131</v>
      </c>
      <c r="B45" s="7"/>
      <c r="C45" s="7"/>
      <c r="D45" s="7"/>
      <c r="E45" s="7"/>
      <c r="F45" s="7"/>
    </row>
    <row r="46" spans="1:6">
      <c r="A46" s="17" t="s">
        <v>4</v>
      </c>
      <c r="B46" s="9">
        <v>18</v>
      </c>
      <c r="C46" s="9">
        <v>14</v>
      </c>
      <c r="D46" s="9">
        <v>249</v>
      </c>
      <c r="E46" s="9">
        <v>72</v>
      </c>
      <c r="F46" s="10">
        <f>SUM(B46:E46)</f>
        <v>353</v>
      </c>
    </row>
    <row r="47" spans="1:6">
      <c r="A47" s="8" t="s">
        <v>5</v>
      </c>
      <c r="B47" s="9">
        <v>34</v>
      </c>
      <c r="C47" s="9">
        <v>51</v>
      </c>
      <c r="D47" s="9">
        <v>378</v>
      </c>
      <c r="E47" s="9">
        <v>154</v>
      </c>
      <c r="F47" s="12">
        <f>SUM(B47:E47)</f>
        <v>617</v>
      </c>
    </row>
    <row r="48" spans="1:6">
      <c r="A48" s="13" t="s">
        <v>11</v>
      </c>
      <c r="B48" s="16"/>
      <c r="C48" s="16"/>
      <c r="D48" s="16"/>
      <c r="E48" s="16"/>
      <c r="F48" s="14"/>
    </row>
    <row r="49" spans="1:6">
      <c r="A49" s="8" t="s">
        <v>4</v>
      </c>
      <c r="B49" s="9">
        <v>58</v>
      </c>
      <c r="C49" s="9">
        <v>71</v>
      </c>
      <c r="D49" s="9">
        <v>254</v>
      </c>
      <c r="E49" s="9">
        <v>100</v>
      </c>
      <c r="F49" s="10">
        <f>SUM(B49:E49)</f>
        <v>483</v>
      </c>
    </row>
    <row r="50" spans="1:6">
      <c r="A50" s="8" t="s">
        <v>5</v>
      </c>
      <c r="B50" s="9">
        <v>176</v>
      </c>
      <c r="C50" s="9">
        <v>261</v>
      </c>
      <c r="D50" s="9">
        <v>378</v>
      </c>
      <c r="E50" s="9">
        <v>268</v>
      </c>
      <c r="F50" s="10">
        <f>SUM(B50:E50)</f>
        <v>1083</v>
      </c>
    </row>
    <row r="51" spans="1:6">
      <c r="A51" s="13" t="s">
        <v>12</v>
      </c>
      <c r="B51" s="16"/>
      <c r="C51" s="16"/>
      <c r="D51" s="16"/>
      <c r="E51" s="16"/>
      <c r="F51" s="14"/>
    </row>
    <row r="52" spans="1:6">
      <c r="A52" s="8" t="s">
        <v>4</v>
      </c>
      <c r="B52" s="9">
        <v>89</v>
      </c>
      <c r="C52" s="9">
        <v>30</v>
      </c>
      <c r="D52" s="9">
        <v>249</v>
      </c>
      <c r="E52" s="9">
        <v>100</v>
      </c>
      <c r="F52" s="10">
        <f>SUM(B52:E52)</f>
        <v>468</v>
      </c>
    </row>
    <row r="53" spans="1:6">
      <c r="A53" s="8" t="s">
        <v>5</v>
      </c>
      <c r="B53" s="9">
        <v>192</v>
      </c>
      <c r="C53" s="9">
        <v>59</v>
      </c>
      <c r="D53" s="9">
        <v>378</v>
      </c>
      <c r="E53" s="9">
        <v>173</v>
      </c>
      <c r="F53" s="10">
        <f>SUM(B53:E53)</f>
        <v>802</v>
      </c>
    </row>
    <row r="54" spans="1:6">
      <c r="A54" s="13" t="s">
        <v>147</v>
      </c>
      <c r="B54" s="16"/>
      <c r="C54" s="16"/>
      <c r="D54" s="16"/>
      <c r="E54" s="16"/>
      <c r="F54" s="14"/>
    </row>
    <row r="55" spans="1:6">
      <c r="A55" s="8" t="s">
        <v>4</v>
      </c>
      <c r="B55" s="9">
        <v>23</v>
      </c>
      <c r="C55" s="9">
        <v>16</v>
      </c>
      <c r="D55" s="9">
        <v>253</v>
      </c>
      <c r="E55" s="9">
        <v>91</v>
      </c>
      <c r="F55" s="10">
        <f>SUM(B55:E55)</f>
        <v>383</v>
      </c>
    </row>
    <row r="56" spans="1:6">
      <c r="A56" s="8" t="s">
        <v>5</v>
      </c>
      <c r="B56" s="9">
        <v>50</v>
      </c>
      <c r="C56" s="9">
        <v>60</v>
      </c>
      <c r="D56" s="9">
        <v>378</v>
      </c>
      <c r="E56" s="9">
        <v>188</v>
      </c>
      <c r="F56" s="10">
        <f>SUM(B56:E56)</f>
        <v>676</v>
      </c>
    </row>
    <row r="57" spans="1:6">
      <c r="A57" s="13" t="s">
        <v>105</v>
      </c>
      <c r="B57" s="16"/>
      <c r="C57" s="16"/>
      <c r="D57" s="16"/>
      <c r="E57" s="16"/>
      <c r="F57" s="14"/>
    </row>
    <row r="58" spans="1:6">
      <c r="A58" s="8" t="s">
        <v>4</v>
      </c>
      <c r="B58" s="9">
        <v>7</v>
      </c>
      <c r="C58" s="9">
        <v>91</v>
      </c>
      <c r="D58" s="9"/>
      <c r="E58" s="9">
        <v>45</v>
      </c>
      <c r="F58" s="10">
        <f>SUM(B58:E58)</f>
        <v>143</v>
      </c>
    </row>
    <row r="59" spans="1:6">
      <c r="A59" s="8" t="s">
        <v>5</v>
      </c>
      <c r="B59" s="9">
        <v>48</v>
      </c>
      <c r="C59" s="9">
        <v>454</v>
      </c>
      <c r="D59" s="9"/>
      <c r="E59" s="9">
        <v>134</v>
      </c>
      <c r="F59" s="10">
        <f>SUM(B59:E59)</f>
        <v>636</v>
      </c>
    </row>
    <row r="60" spans="1:6">
      <c r="A60" s="13" t="s">
        <v>104</v>
      </c>
      <c r="B60" s="16"/>
      <c r="C60" s="16"/>
      <c r="D60" s="16"/>
      <c r="E60" s="16"/>
      <c r="F60" s="14"/>
    </row>
    <row r="61" spans="1:6">
      <c r="A61" s="8" t="s">
        <v>4</v>
      </c>
      <c r="B61" s="9">
        <v>20</v>
      </c>
      <c r="C61" s="9">
        <v>22</v>
      </c>
      <c r="D61" s="9">
        <v>247</v>
      </c>
      <c r="E61" s="9">
        <v>97</v>
      </c>
      <c r="F61" s="10">
        <f>SUM(B61:E61)</f>
        <v>386</v>
      </c>
    </row>
    <row r="62" spans="1:6">
      <c r="A62" s="8" t="s">
        <v>5</v>
      </c>
      <c r="B62" s="9">
        <v>52</v>
      </c>
      <c r="C62" s="9">
        <v>70</v>
      </c>
      <c r="D62" s="9">
        <v>378</v>
      </c>
      <c r="E62" s="9">
        <v>347</v>
      </c>
      <c r="F62" s="10">
        <f>SUM(B62:E62)</f>
        <v>847</v>
      </c>
    </row>
    <row r="63" spans="1:6">
      <c r="A63" s="13" t="s">
        <v>146</v>
      </c>
      <c r="B63" s="16"/>
      <c r="C63" s="16"/>
      <c r="D63" s="16"/>
      <c r="E63" s="16"/>
      <c r="F63" s="14"/>
    </row>
    <row r="64" spans="1:6">
      <c r="A64" s="8" t="s">
        <v>4</v>
      </c>
      <c r="B64" s="9">
        <v>46</v>
      </c>
      <c r="C64" s="9">
        <v>23</v>
      </c>
      <c r="D64" s="9">
        <v>364</v>
      </c>
      <c r="E64" s="9">
        <v>102</v>
      </c>
      <c r="F64" s="10">
        <f>SUM(B64:E64)</f>
        <v>535</v>
      </c>
    </row>
    <row r="65" spans="1:6">
      <c r="A65" s="8" t="s">
        <v>5</v>
      </c>
      <c r="B65" s="9">
        <v>44</v>
      </c>
      <c r="C65" s="9">
        <v>51</v>
      </c>
      <c r="D65" s="9">
        <v>378</v>
      </c>
      <c r="E65" s="9">
        <v>175</v>
      </c>
      <c r="F65" s="10">
        <f>SUM(B65:E65)</f>
        <v>648</v>
      </c>
    </row>
    <row r="66" spans="1:6">
      <c r="A66" s="13" t="s">
        <v>13</v>
      </c>
      <c r="B66" s="16"/>
      <c r="C66" s="16"/>
      <c r="D66" s="16"/>
      <c r="E66" s="16"/>
      <c r="F66" s="14"/>
    </row>
    <row r="67" spans="1:6">
      <c r="A67" s="8" t="s">
        <v>4</v>
      </c>
      <c r="B67" s="9">
        <v>31</v>
      </c>
      <c r="C67" s="9">
        <v>215</v>
      </c>
      <c r="D67" s="9">
        <v>348</v>
      </c>
      <c r="E67" s="9">
        <v>118</v>
      </c>
      <c r="F67" s="10">
        <f>SUM(B67:E67)</f>
        <v>712</v>
      </c>
    </row>
    <row r="68" spans="1:6">
      <c r="A68" s="8" t="s">
        <v>5</v>
      </c>
      <c r="B68" s="9">
        <v>59</v>
      </c>
      <c r="C68" s="9">
        <v>525</v>
      </c>
      <c r="D68" s="9">
        <v>379</v>
      </c>
      <c r="E68" s="9">
        <v>310</v>
      </c>
      <c r="F68" s="10">
        <f>SUM(B68:E68)</f>
        <v>1273</v>
      </c>
    </row>
    <row r="69" spans="1:6">
      <c r="A69" s="13" t="s">
        <v>14</v>
      </c>
      <c r="B69" s="7"/>
      <c r="C69" s="7"/>
      <c r="D69" s="7"/>
      <c r="E69" s="7"/>
      <c r="F69" s="14"/>
    </row>
    <row r="70" spans="1:6">
      <c r="A70" s="8" t="s">
        <v>4</v>
      </c>
      <c r="B70" s="9">
        <v>126</v>
      </c>
      <c r="C70" s="9">
        <v>137</v>
      </c>
      <c r="D70" s="9">
        <v>338</v>
      </c>
      <c r="E70" s="9">
        <v>376</v>
      </c>
      <c r="F70" s="10">
        <f>SUM(B70:E70)</f>
        <v>977</v>
      </c>
    </row>
    <row r="71" spans="1:6">
      <c r="A71" s="8" t="s">
        <v>5</v>
      </c>
      <c r="B71" s="9">
        <v>431</v>
      </c>
      <c r="C71" s="9">
        <v>306</v>
      </c>
      <c r="D71" s="9">
        <v>378</v>
      </c>
      <c r="E71" s="9">
        <v>833</v>
      </c>
      <c r="F71" s="10">
        <f>SUM(B71:E71)</f>
        <v>1948</v>
      </c>
    </row>
    <row r="72" spans="1:6">
      <c r="A72" s="13" t="s">
        <v>15</v>
      </c>
      <c r="B72" s="7"/>
      <c r="C72" s="7"/>
      <c r="D72" s="7"/>
      <c r="E72" s="7"/>
      <c r="F72" s="7"/>
    </row>
    <row r="73" spans="1:6">
      <c r="A73" s="8" t="s">
        <v>4</v>
      </c>
      <c r="B73" s="9">
        <v>53</v>
      </c>
      <c r="C73" s="9">
        <v>21</v>
      </c>
      <c r="D73" s="9">
        <v>275</v>
      </c>
      <c r="E73" s="9">
        <v>99</v>
      </c>
      <c r="F73" s="10">
        <f>SUM(B73:E73)</f>
        <v>448</v>
      </c>
    </row>
    <row r="74" spans="1:6">
      <c r="A74" s="8" t="s">
        <v>5</v>
      </c>
      <c r="B74" s="9">
        <v>171</v>
      </c>
      <c r="C74" s="9">
        <v>78</v>
      </c>
      <c r="D74" s="9">
        <v>378</v>
      </c>
      <c r="E74" s="9">
        <v>271</v>
      </c>
      <c r="F74" s="12">
        <f>SUM(B74:E74)</f>
        <v>898</v>
      </c>
    </row>
    <row r="75" spans="1:6">
      <c r="A75" s="13" t="s">
        <v>16</v>
      </c>
      <c r="B75" s="7"/>
      <c r="C75" s="7"/>
      <c r="D75" s="7"/>
      <c r="E75" s="7"/>
      <c r="F75" s="7"/>
    </row>
    <row r="76" spans="1:6">
      <c r="A76" s="8" t="s">
        <v>4</v>
      </c>
      <c r="B76" s="9">
        <v>24</v>
      </c>
      <c r="C76" s="9">
        <v>248</v>
      </c>
      <c r="D76" s="9">
        <v>249</v>
      </c>
      <c r="E76" s="9">
        <v>118</v>
      </c>
      <c r="F76" s="10">
        <f>SUM(B76:E76)</f>
        <v>639</v>
      </c>
    </row>
    <row r="77" spans="1:6">
      <c r="A77" s="8" t="s">
        <v>5</v>
      </c>
      <c r="B77" s="9">
        <v>56</v>
      </c>
      <c r="C77" s="9">
        <v>733</v>
      </c>
      <c r="D77" s="9">
        <v>378</v>
      </c>
      <c r="E77" s="9">
        <v>294</v>
      </c>
      <c r="F77" s="12">
        <f>SUM(B77:E77)</f>
        <v>1461</v>
      </c>
    </row>
    <row r="78" spans="1:6">
      <c r="A78" s="13" t="s">
        <v>108</v>
      </c>
      <c r="B78" s="7"/>
      <c r="C78" s="7"/>
      <c r="D78" s="7"/>
      <c r="E78" s="7"/>
      <c r="F78" s="7"/>
    </row>
    <row r="79" spans="1:6">
      <c r="A79" s="8" t="s">
        <v>4</v>
      </c>
      <c r="B79" s="9">
        <v>18</v>
      </c>
      <c r="C79" s="9">
        <v>41</v>
      </c>
      <c r="D79" s="9">
        <v>247</v>
      </c>
      <c r="E79" s="9">
        <v>75</v>
      </c>
      <c r="F79" s="10">
        <f>SUM(B79:E79)</f>
        <v>381</v>
      </c>
    </row>
    <row r="80" spans="1:6">
      <c r="A80" s="8" t="s">
        <v>5</v>
      </c>
      <c r="B80" s="9">
        <v>29</v>
      </c>
      <c r="C80" s="9">
        <v>111</v>
      </c>
      <c r="D80" s="9">
        <v>378</v>
      </c>
      <c r="E80" s="9">
        <v>123</v>
      </c>
      <c r="F80" s="12">
        <f>SUM(B80:E80)</f>
        <v>641</v>
      </c>
    </row>
    <row r="81" spans="1:6">
      <c r="A81" s="13" t="s">
        <v>74</v>
      </c>
      <c r="B81" s="7"/>
      <c r="C81" s="7"/>
      <c r="D81" s="7"/>
      <c r="E81" s="7"/>
      <c r="F81" s="7"/>
    </row>
    <row r="82" spans="1:6">
      <c r="A82" s="8" t="s">
        <v>4</v>
      </c>
      <c r="B82" s="9"/>
      <c r="C82" s="9">
        <v>2</v>
      </c>
      <c r="D82" s="9"/>
      <c r="E82" s="9">
        <v>3</v>
      </c>
      <c r="F82" s="10">
        <f>SUM(B82:E82)</f>
        <v>5</v>
      </c>
    </row>
    <row r="83" spans="1:6">
      <c r="A83" s="8" t="s">
        <v>5</v>
      </c>
      <c r="B83" s="9"/>
      <c r="C83" s="9">
        <v>6</v>
      </c>
      <c r="D83" s="9"/>
      <c r="E83" s="9">
        <v>4</v>
      </c>
      <c r="F83" s="12">
        <f>SUM(B83:E83)</f>
        <v>10</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6</v>
      </c>
      <c r="C88" s="9">
        <v>213</v>
      </c>
      <c r="D88" s="9"/>
      <c r="E88" s="9">
        <v>274</v>
      </c>
      <c r="F88" s="10">
        <f>SUM(B88:E88)</f>
        <v>493</v>
      </c>
    </row>
    <row r="89" spans="1:6">
      <c r="A89" s="8" t="s">
        <v>5</v>
      </c>
      <c r="B89" s="9">
        <v>13</v>
      </c>
      <c r="C89" s="9">
        <v>1161</v>
      </c>
      <c r="D89" s="9"/>
      <c r="E89" s="9">
        <v>1228</v>
      </c>
      <c r="F89" s="10">
        <f>SUM(B89:E89)</f>
        <v>2402</v>
      </c>
    </row>
    <row r="90" spans="1:6">
      <c r="A90" s="13" t="s">
        <v>151</v>
      </c>
      <c r="B90" s="7"/>
      <c r="C90" s="7"/>
      <c r="D90" s="7"/>
      <c r="E90" s="7"/>
      <c r="F90" s="7"/>
    </row>
    <row r="91" spans="1:6">
      <c r="A91" s="8" t="s">
        <v>4</v>
      </c>
      <c r="B91" s="9">
        <v>25</v>
      </c>
      <c r="C91" s="9">
        <v>179</v>
      </c>
      <c r="D91" s="9"/>
      <c r="E91" s="9">
        <v>720</v>
      </c>
      <c r="F91" s="10">
        <f>SUM(B91:E91)</f>
        <v>924</v>
      </c>
    </row>
    <row r="92" spans="1:6">
      <c r="A92" s="8" t="s">
        <v>5</v>
      </c>
      <c r="B92" s="9">
        <v>93</v>
      </c>
      <c r="C92" s="9">
        <v>720</v>
      </c>
      <c r="D92" s="9"/>
      <c r="E92" s="9">
        <v>2319</v>
      </c>
      <c r="F92" s="12">
        <f>SUM(B92:E92)</f>
        <v>3132</v>
      </c>
    </row>
    <row r="93" spans="1:6">
      <c r="A93" s="13" t="s">
        <v>85</v>
      </c>
      <c r="B93" s="16"/>
      <c r="C93" s="16"/>
      <c r="D93" s="16"/>
      <c r="E93" s="16"/>
      <c r="F93" s="14"/>
    </row>
    <row r="94" spans="1:6">
      <c r="A94" s="8" t="s">
        <v>4</v>
      </c>
      <c r="B94" s="9">
        <v>50</v>
      </c>
      <c r="C94" s="9">
        <v>17</v>
      </c>
      <c r="D94" s="9">
        <v>247</v>
      </c>
      <c r="E94" s="9">
        <v>72</v>
      </c>
      <c r="F94" s="10">
        <f>SUM(B94:E94)</f>
        <v>386</v>
      </c>
    </row>
    <row r="95" spans="1:6">
      <c r="A95" s="8" t="s">
        <v>5</v>
      </c>
      <c r="B95" s="9">
        <v>154</v>
      </c>
      <c r="C95" s="9">
        <v>58</v>
      </c>
      <c r="D95" s="9">
        <v>378</v>
      </c>
      <c r="E95" s="9">
        <v>146</v>
      </c>
      <c r="F95" s="10">
        <f>SUM(B95:E95)</f>
        <v>736</v>
      </c>
    </row>
    <row r="96" spans="1:6">
      <c r="A96" s="13" t="s">
        <v>148</v>
      </c>
      <c r="B96" s="16"/>
      <c r="C96" s="16"/>
      <c r="D96" s="16"/>
      <c r="E96" s="16"/>
      <c r="F96" s="14"/>
    </row>
    <row r="97" spans="1:6">
      <c r="A97" s="8" t="s">
        <v>4</v>
      </c>
      <c r="B97" s="9">
        <v>65</v>
      </c>
      <c r="C97" s="9">
        <v>386</v>
      </c>
      <c r="D97" s="9">
        <v>5</v>
      </c>
      <c r="E97" s="9">
        <v>93</v>
      </c>
      <c r="F97" s="10">
        <f>SUM(B97:E97)</f>
        <v>549</v>
      </c>
    </row>
    <row r="98" spans="1:6">
      <c r="A98" s="8" t="s">
        <v>5</v>
      </c>
      <c r="B98" s="9">
        <v>113</v>
      </c>
      <c r="C98" s="9">
        <v>662</v>
      </c>
      <c r="D98" s="9">
        <v>4</v>
      </c>
      <c r="E98" s="9">
        <v>89</v>
      </c>
      <c r="F98" s="10">
        <f>SUM(B98:E98)</f>
        <v>868</v>
      </c>
    </row>
    <row r="99" spans="1:6">
      <c r="A99" s="13" t="s">
        <v>17</v>
      </c>
      <c r="B99" s="16"/>
      <c r="C99" s="16"/>
      <c r="D99" s="16"/>
      <c r="E99" s="16"/>
      <c r="F99" s="14"/>
    </row>
    <row r="100" spans="1:6">
      <c r="A100" s="8" t="s">
        <v>4</v>
      </c>
      <c r="B100" s="9">
        <v>24</v>
      </c>
      <c r="C100" s="9">
        <v>113</v>
      </c>
      <c r="D100" s="9">
        <v>247</v>
      </c>
      <c r="E100" s="9">
        <v>100</v>
      </c>
      <c r="F100" s="10">
        <f>SUM(B100:E100)</f>
        <v>484</v>
      </c>
    </row>
    <row r="101" spans="1:6">
      <c r="A101" s="8" t="s">
        <v>5</v>
      </c>
      <c r="B101" s="9">
        <v>77</v>
      </c>
      <c r="C101" s="9">
        <v>327</v>
      </c>
      <c r="D101" s="9">
        <v>378</v>
      </c>
      <c r="E101" s="9">
        <v>206</v>
      </c>
      <c r="F101" s="10">
        <f>SUM(B101:E101)</f>
        <v>988</v>
      </c>
    </row>
    <row r="102" spans="1:6">
      <c r="A102" s="13" t="s">
        <v>92</v>
      </c>
      <c r="B102" s="7"/>
      <c r="C102" s="7"/>
      <c r="D102" s="7"/>
      <c r="E102" s="7"/>
      <c r="F102" s="14"/>
    </row>
    <row r="103" spans="1:6">
      <c r="A103" s="8" t="s">
        <v>4</v>
      </c>
      <c r="B103" s="9">
        <v>16</v>
      </c>
      <c r="C103" s="9">
        <v>14</v>
      </c>
      <c r="D103" s="9">
        <v>251</v>
      </c>
      <c r="E103" s="9">
        <v>71</v>
      </c>
      <c r="F103" s="10">
        <f>SUM(B103:E103)</f>
        <v>352</v>
      </c>
    </row>
    <row r="104" spans="1:6">
      <c r="A104" s="8" t="s">
        <v>5</v>
      </c>
      <c r="B104" s="9">
        <v>50</v>
      </c>
      <c r="C104" s="9">
        <v>52</v>
      </c>
      <c r="D104" s="9">
        <v>378</v>
      </c>
      <c r="E104" s="9">
        <v>141</v>
      </c>
      <c r="F104" s="10">
        <f>SUM(B104:E104)</f>
        <v>621</v>
      </c>
    </row>
    <row r="105" spans="1:6">
      <c r="A105" s="13" t="s">
        <v>75</v>
      </c>
      <c r="B105" s="7"/>
      <c r="C105" s="7"/>
      <c r="D105" s="7"/>
      <c r="E105" s="7"/>
      <c r="F105" s="14"/>
    </row>
    <row r="106" spans="1:6">
      <c r="A106" s="8" t="s">
        <v>4</v>
      </c>
      <c r="B106" s="9">
        <v>4</v>
      </c>
      <c r="C106" s="9">
        <v>42</v>
      </c>
      <c r="D106" s="9"/>
      <c r="E106" s="9">
        <v>12</v>
      </c>
      <c r="F106" s="10">
        <f>SUM(B106:E106)</f>
        <v>58</v>
      </c>
    </row>
    <row r="107" spans="1:6">
      <c r="A107" s="8" t="s">
        <v>5</v>
      </c>
      <c r="B107" s="9">
        <v>23</v>
      </c>
      <c r="C107" s="9">
        <v>285</v>
      </c>
      <c r="D107" s="9"/>
      <c r="E107" s="9">
        <v>36</v>
      </c>
      <c r="F107" s="10">
        <f>SUM(B107:E107)</f>
        <v>344</v>
      </c>
    </row>
    <row r="108" spans="1:6">
      <c r="A108" s="13" t="s">
        <v>106</v>
      </c>
      <c r="B108" s="7"/>
      <c r="C108" s="7"/>
      <c r="D108" s="7"/>
      <c r="E108" s="7"/>
      <c r="F108" s="14"/>
    </row>
    <row r="109" spans="1:6">
      <c r="A109" s="8" t="s">
        <v>4</v>
      </c>
      <c r="B109" s="9">
        <v>4</v>
      </c>
      <c r="C109" s="9">
        <v>97</v>
      </c>
      <c r="D109" s="9"/>
      <c r="E109" s="9">
        <v>24</v>
      </c>
      <c r="F109" s="10">
        <f>SUM(B109:E109)</f>
        <v>125</v>
      </c>
    </row>
    <row r="110" spans="1:6">
      <c r="A110" s="8" t="s">
        <v>5</v>
      </c>
      <c r="B110" s="9">
        <v>24</v>
      </c>
      <c r="C110" s="9">
        <v>580</v>
      </c>
      <c r="D110" s="9"/>
      <c r="E110" s="9">
        <v>273</v>
      </c>
      <c r="F110" s="10">
        <f>SUM(B110:E110)</f>
        <v>877</v>
      </c>
    </row>
    <row r="111" spans="1:6">
      <c r="A111" s="13" t="s">
        <v>139</v>
      </c>
      <c r="B111" s="7"/>
      <c r="C111" s="7"/>
      <c r="D111" s="7"/>
      <c r="E111" s="7"/>
      <c r="F111" s="14"/>
    </row>
    <row r="112" spans="1:6">
      <c r="A112" s="8" t="s">
        <v>4</v>
      </c>
      <c r="B112" s="9">
        <v>19</v>
      </c>
      <c r="C112" s="9">
        <v>21</v>
      </c>
      <c r="D112" s="9">
        <v>247</v>
      </c>
      <c r="E112" s="9">
        <v>67</v>
      </c>
      <c r="F112" s="10">
        <f>SUM(B112:E112)</f>
        <v>354</v>
      </c>
    </row>
    <row r="113" spans="1:6">
      <c r="A113" s="8" t="s">
        <v>5</v>
      </c>
      <c r="B113" s="9">
        <v>79</v>
      </c>
      <c r="C113" s="9">
        <v>85</v>
      </c>
      <c r="D113" s="9">
        <v>378</v>
      </c>
      <c r="E113" s="9">
        <v>133</v>
      </c>
      <c r="F113" s="10">
        <f>SUM(B113:E113)</f>
        <v>675</v>
      </c>
    </row>
    <row r="114" spans="1:6">
      <c r="A114" s="13" t="s">
        <v>130</v>
      </c>
      <c r="B114" s="7"/>
      <c r="C114" s="7"/>
      <c r="D114" s="7"/>
      <c r="E114" s="7"/>
      <c r="F114" s="14"/>
    </row>
    <row r="115" spans="1:6">
      <c r="A115" s="8" t="s">
        <v>4</v>
      </c>
      <c r="B115" s="9">
        <v>14</v>
      </c>
      <c r="C115" s="9">
        <v>20</v>
      </c>
      <c r="D115" s="9">
        <v>247</v>
      </c>
      <c r="E115" s="9">
        <v>73</v>
      </c>
      <c r="F115" s="10">
        <f>SUM(B115:E115)</f>
        <v>354</v>
      </c>
    </row>
    <row r="116" spans="1:6">
      <c r="A116" s="8" t="s">
        <v>5</v>
      </c>
      <c r="B116" s="9">
        <v>28</v>
      </c>
      <c r="C116" s="9">
        <v>94</v>
      </c>
      <c r="D116" s="9">
        <v>378</v>
      </c>
      <c r="E116" s="9">
        <v>163</v>
      </c>
      <c r="F116" s="10">
        <f>SUM(B116:E116)</f>
        <v>663</v>
      </c>
    </row>
    <row r="117" spans="1:6" ht="13.8" thickBot="1">
      <c r="A117" s="19"/>
      <c r="B117" s="15"/>
      <c r="C117" s="15"/>
      <c r="D117" s="15"/>
      <c r="E117" s="15"/>
      <c r="F117" s="20"/>
    </row>
    <row r="118" spans="1:6" ht="13.8" thickBot="1">
      <c r="A118" s="21" t="s">
        <v>18</v>
      </c>
      <c r="B118" s="23">
        <f>B115+B112+B109+B13+B106+B103+B100+B97+B94+B91+B88+B85+B82+B79+B76+B73+B70+B67+B64+B61+B58+B55+B52+B49+B46+B43+B40+B37+B34+B31+B28+B25+B22+B19+B16+B10+B7</f>
        <v>1459</v>
      </c>
      <c r="C118" s="23">
        <f>C115+C112+C109+C13+C106+C103+C100+C97+C94+C91+C88+C85+C82+C79+C76+C73+C70+C67+C64+C61+C58+C55+C52+C49+C46+C43+C40+C37+C34+C31+C28+C25+C22+C19+C16+C10+C7</f>
        <v>3423</v>
      </c>
      <c r="D118" s="23">
        <f>D115+D112+D109+D13+D106+D103+D100+D97+D94+D91+D88+D85+D82+D79+D76+D73+D70+D67+D64+D61+D58+D55+D52+D49+D46+D43+D40+D37+D34+D31+D28+D25+D22+D19+D16+D10+D7</f>
        <v>7757</v>
      </c>
      <c r="E118" s="23">
        <f>E115+E112+E109+E13+E106+E103+E100+E97+E94+E91+E88+E85+E82+E79+E76+E73+E70+E67+E64+E61+E58+E55+E52+E49+E46+E43+E40+E37+E34+E31+E28+E25+E22+E19+E16+E10+E7</f>
        <v>4576</v>
      </c>
      <c r="F118" s="23">
        <f>F115+F112+F109+F13+F106+F103+F100+F97+F94+F91+F88+F85+F82+F79+F76+F73+F70+F67+F64+F61+F58+F55+F52+F49+F46+F43+F40+F37+F34+F31+F28+F25+F22+F19+F16+F10+F7</f>
        <v>17215</v>
      </c>
    </row>
    <row r="119" spans="1:6" ht="13.8" thickBot="1">
      <c r="A119" s="22" t="s">
        <v>19</v>
      </c>
      <c r="B119" s="23">
        <f>B116+B113+B110+B107+B14+B104+B101+B98+B95+B92+B89+B86+B83+B80+B77+B74+B71+B68+B65+B62+B59+B56+B53+B50+B47+B44+B41+B38+B35+B32+B29+B26+B23+B20+B17+B11+B8</f>
        <v>3766</v>
      </c>
      <c r="C119" s="23">
        <f>C116+C113+C110+C107+C14+C104+C101+C98+C95+C92+C89+C86+C83+C80+C77+C74+C71+C68+C65+C62+C59+C56+C53+C50+C47+C44+C41+C38+C35+C32+C29+C26+C23+C20+C17+C11+C8</f>
        <v>9933</v>
      </c>
      <c r="D119" s="23">
        <f>D116+D113+D110+D107+D14+D104+D101+D98+D95+D92+D89+D86+D83+D80+D77+D74+D71+D68+D65+D62+D59+D56+D53+D50+D47+D44+D41+D38+D35+D32+D29+D26+D23+D20+D17+D11+D8</f>
        <v>11089</v>
      </c>
      <c r="E119" s="23">
        <f>E116+E113+E110+E107+E14+E104+E101+E98+E95+E92+E89+E86+E83+E80+E77+E74+E71+E68+E65+E62+E59+E56+E53+E50+E47+E44+E41+E38+E35+E32+E29+E26+E23+E20+E17+E11+E8</f>
        <v>11579</v>
      </c>
      <c r="F119" s="23">
        <f>F116+F113+F110+F107+F14+F104+F101+F98+F95+F92+F89+F86+F83+F80+F77+F74+F71+F68+F65+F62+F59+F56+F53+F50+F47+F44+F41+F38+F35+F32+F29+F26+F23+F20+F17+F11+F8</f>
        <v>36367</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14.xml><?xml version="1.0" encoding="utf-8"?>
<worksheet xmlns="http://schemas.openxmlformats.org/spreadsheetml/2006/main" xmlns:r="http://schemas.openxmlformats.org/officeDocument/2006/relationships">
  <dimension ref="A1:F143"/>
  <sheetViews>
    <sheetView view="pageBreakPreview" zoomScaleNormal="75" zoomScaleSheetLayoutView="100" workbookViewId="0">
      <pane xSplit="1" ySplit="1" topLeftCell="B89" activePane="bottomRight" state="frozen"/>
      <selection pane="topRight" activeCell="B1" sqref="B1"/>
      <selection pane="bottomLeft" activeCell="A2" sqref="A2"/>
      <selection pane="bottomRight" activeCell="E60" sqref="E60"/>
    </sheetView>
  </sheetViews>
  <sheetFormatPr defaultRowHeight="13.2"/>
  <cols>
    <col min="1" max="1" width="41.33203125" bestFit="1" customWidth="1"/>
    <col min="2" max="6" width="13.6640625" customWidth="1"/>
  </cols>
  <sheetData>
    <row r="1" spans="1:6" ht="17.399999999999999">
      <c r="A1" s="249" t="s">
        <v>184</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316</v>
      </c>
      <c r="C7" s="9">
        <v>785</v>
      </c>
      <c r="D7" s="9">
        <v>434</v>
      </c>
      <c r="E7" s="9">
        <v>623</v>
      </c>
      <c r="F7" s="10">
        <f>SUM(B7:E7)</f>
        <v>2158</v>
      </c>
    </row>
    <row r="8" spans="1:6">
      <c r="A8" s="8" t="s">
        <v>5</v>
      </c>
      <c r="B8" s="9">
        <v>754</v>
      </c>
      <c r="C8" s="9">
        <v>1818</v>
      </c>
      <c r="D8" s="9">
        <v>503</v>
      </c>
      <c r="E8" s="9">
        <v>1440</v>
      </c>
      <c r="F8" s="10">
        <f>SUM(B8:E8)</f>
        <v>4515</v>
      </c>
    </row>
    <row r="9" spans="1:6">
      <c r="A9" s="6" t="s">
        <v>6</v>
      </c>
      <c r="B9" s="7"/>
      <c r="C9" s="7"/>
      <c r="D9" s="7"/>
      <c r="E9" s="7"/>
      <c r="F9" s="7"/>
    </row>
    <row r="10" spans="1:6">
      <c r="A10" s="11" t="s">
        <v>7</v>
      </c>
      <c r="B10" s="9">
        <v>14</v>
      </c>
      <c r="C10" s="9">
        <v>34</v>
      </c>
      <c r="D10" s="9">
        <v>247</v>
      </c>
      <c r="E10" s="9">
        <v>71</v>
      </c>
      <c r="F10" s="10">
        <f>SUM(B10:E10)</f>
        <v>366</v>
      </c>
    </row>
    <row r="11" spans="1:6">
      <c r="A11" s="11" t="s">
        <v>8</v>
      </c>
      <c r="B11" s="9">
        <v>27</v>
      </c>
      <c r="C11" s="9">
        <v>95</v>
      </c>
      <c r="D11" s="9">
        <v>378</v>
      </c>
      <c r="E11" s="9">
        <v>161</v>
      </c>
      <c r="F11" s="12">
        <f>SUM(B11:E11)</f>
        <v>661</v>
      </c>
    </row>
    <row r="12" spans="1:6">
      <c r="A12" s="6" t="s">
        <v>183</v>
      </c>
      <c r="B12" s="7"/>
      <c r="C12" s="7"/>
      <c r="D12" s="7"/>
      <c r="E12" s="7"/>
      <c r="F12" s="7"/>
    </row>
    <row r="13" spans="1:6">
      <c r="A13" s="11" t="s">
        <v>7</v>
      </c>
      <c r="B13" s="9">
        <v>15</v>
      </c>
      <c r="C13" s="9">
        <v>14</v>
      </c>
      <c r="D13" s="9">
        <v>243</v>
      </c>
      <c r="E13" s="9">
        <v>72</v>
      </c>
      <c r="F13" s="10">
        <f>SUM(B13:E13)</f>
        <v>344</v>
      </c>
    </row>
    <row r="14" spans="1:6">
      <c r="A14" s="11" t="s">
        <v>8</v>
      </c>
      <c r="B14" s="9">
        <v>33</v>
      </c>
      <c r="C14" s="9">
        <v>54</v>
      </c>
      <c r="D14" s="9">
        <v>374</v>
      </c>
      <c r="E14" s="9">
        <v>141</v>
      </c>
      <c r="F14" s="12">
        <f>SUM(B14:E14)</f>
        <v>602</v>
      </c>
    </row>
    <row r="15" spans="1:6">
      <c r="A15" s="6" t="s">
        <v>82</v>
      </c>
      <c r="B15" s="7"/>
      <c r="C15" s="7"/>
      <c r="D15" s="7"/>
      <c r="E15" s="7"/>
      <c r="F15" s="7"/>
    </row>
    <row r="16" spans="1:6">
      <c r="A16" s="11" t="s">
        <v>7</v>
      </c>
      <c r="B16" s="9">
        <v>44</v>
      </c>
      <c r="C16" s="9">
        <v>37</v>
      </c>
      <c r="D16" s="9">
        <v>248</v>
      </c>
      <c r="E16" s="9">
        <v>78</v>
      </c>
      <c r="F16" s="10">
        <f>SUM(B16:E16)</f>
        <v>407</v>
      </c>
    </row>
    <row r="17" spans="1:6">
      <c r="A17" s="11" t="s">
        <v>8</v>
      </c>
      <c r="B17" s="9">
        <v>128</v>
      </c>
      <c r="C17" s="9">
        <v>65</v>
      </c>
      <c r="D17" s="9">
        <v>378</v>
      </c>
      <c r="E17" s="9">
        <v>167</v>
      </c>
      <c r="F17" s="12">
        <f>SUM(B17:E17)</f>
        <v>738</v>
      </c>
    </row>
    <row r="18" spans="1:6">
      <c r="A18" s="13" t="s">
        <v>145</v>
      </c>
      <c r="B18" s="16"/>
      <c r="C18" s="16"/>
      <c r="D18" s="16"/>
      <c r="E18" s="16"/>
      <c r="F18" s="14"/>
    </row>
    <row r="19" spans="1:6">
      <c r="A19" s="8" t="s">
        <v>4</v>
      </c>
      <c r="B19" s="9">
        <v>127</v>
      </c>
      <c r="C19" s="9">
        <v>149</v>
      </c>
      <c r="D19" s="9">
        <v>286</v>
      </c>
      <c r="E19" s="9">
        <v>175</v>
      </c>
      <c r="F19" s="10">
        <f>SUM(B19:E19)</f>
        <v>737</v>
      </c>
    </row>
    <row r="20" spans="1:6">
      <c r="A20" s="8" t="s">
        <v>5</v>
      </c>
      <c r="B20" s="9">
        <v>333</v>
      </c>
      <c r="C20" s="9">
        <v>129</v>
      </c>
      <c r="D20" s="9">
        <v>379</v>
      </c>
      <c r="E20" s="9">
        <v>267</v>
      </c>
      <c r="F20" s="10">
        <f>SUM(B20:E20)</f>
        <v>1108</v>
      </c>
    </row>
    <row r="21" spans="1:6">
      <c r="A21" s="13" t="s">
        <v>167</v>
      </c>
      <c r="B21" s="6"/>
      <c r="C21" s="6"/>
      <c r="D21" s="6"/>
      <c r="E21" s="6"/>
      <c r="F21" s="7"/>
    </row>
    <row r="22" spans="1:6">
      <c r="A22" s="8" t="s">
        <v>4</v>
      </c>
      <c r="B22" s="11">
        <v>38</v>
      </c>
      <c r="C22" s="11">
        <v>30</v>
      </c>
      <c r="D22" s="11">
        <v>247</v>
      </c>
      <c r="E22" s="11">
        <v>81</v>
      </c>
      <c r="F22" s="219">
        <f>SUM(E22,D22,C22,B22)</f>
        <v>396</v>
      </c>
    </row>
    <row r="23" spans="1:6">
      <c r="A23" s="8" t="s">
        <v>5</v>
      </c>
      <c r="B23" s="11">
        <v>135</v>
      </c>
      <c r="C23" s="11">
        <v>125</v>
      </c>
      <c r="D23" s="11">
        <v>378</v>
      </c>
      <c r="E23" s="11">
        <v>178</v>
      </c>
      <c r="F23" s="219">
        <f>SUM(E23,D23,C23,B23)</f>
        <v>816</v>
      </c>
    </row>
    <row r="24" spans="1:6">
      <c r="A24" s="13" t="s">
        <v>83</v>
      </c>
      <c r="B24" s="7"/>
      <c r="C24" s="7"/>
      <c r="D24" s="7"/>
      <c r="E24" s="7"/>
      <c r="F24" s="7"/>
    </row>
    <row r="25" spans="1:6">
      <c r="A25" s="8" t="s">
        <v>4</v>
      </c>
      <c r="B25" s="9">
        <v>21</v>
      </c>
      <c r="C25" s="9">
        <v>16</v>
      </c>
      <c r="D25" s="9">
        <v>247</v>
      </c>
      <c r="E25" s="9">
        <v>73</v>
      </c>
      <c r="F25" s="10">
        <f>SUM(B25:E25)</f>
        <v>357</v>
      </c>
    </row>
    <row r="26" spans="1:6">
      <c r="A26" s="8" t="s">
        <v>5</v>
      </c>
      <c r="B26" s="9">
        <v>45</v>
      </c>
      <c r="C26" s="9">
        <v>59</v>
      </c>
      <c r="D26" s="9">
        <v>378</v>
      </c>
      <c r="E26" s="9">
        <v>146</v>
      </c>
      <c r="F26" s="12">
        <f>SUM(B26:E26)</f>
        <v>628</v>
      </c>
    </row>
    <row r="27" spans="1:6">
      <c r="A27" s="13" t="s">
        <v>129</v>
      </c>
      <c r="B27" s="7"/>
      <c r="C27" s="7"/>
      <c r="D27" s="7"/>
      <c r="E27" s="7"/>
      <c r="F27" s="7"/>
    </row>
    <row r="28" spans="1:6">
      <c r="A28" s="17" t="s">
        <v>4</v>
      </c>
      <c r="B28" s="9">
        <v>33</v>
      </c>
      <c r="C28" s="9">
        <v>111</v>
      </c>
      <c r="D28" s="9">
        <v>253</v>
      </c>
      <c r="E28" s="9">
        <v>100</v>
      </c>
      <c r="F28" s="10">
        <f>SUM(B28:E28)</f>
        <v>497</v>
      </c>
    </row>
    <row r="29" spans="1:6">
      <c r="A29" s="8" t="s">
        <v>5</v>
      </c>
      <c r="B29" s="9">
        <v>32</v>
      </c>
      <c r="C29" s="9">
        <v>95</v>
      </c>
      <c r="D29" s="9">
        <v>378</v>
      </c>
      <c r="E29" s="9">
        <v>215</v>
      </c>
      <c r="F29" s="12">
        <f>SUM(B29:E29)</f>
        <v>720</v>
      </c>
    </row>
    <row r="30" spans="1:6">
      <c r="A30" s="13" t="s">
        <v>9</v>
      </c>
      <c r="B30" s="7"/>
      <c r="C30" s="7"/>
      <c r="D30" s="7"/>
      <c r="E30" s="7"/>
      <c r="F30" s="7"/>
    </row>
    <row r="31" spans="1:6">
      <c r="A31" s="8" t="s">
        <v>4</v>
      </c>
      <c r="B31" s="9">
        <v>46</v>
      </c>
      <c r="C31" s="9">
        <v>64</v>
      </c>
      <c r="D31" s="9">
        <v>247</v>
      </c>
      <c r="E31" s="9">
        <v>75</v>
      </c>
      <c r="F31" s="10">
        <f>SUM(B31:E31)</f>
        <v>432</v>
      </c>
    </row>
    <row r="32" spans="1:6">
      <c r="A32" s="8" t="s">
        <v>5</v>
      </c>
      <c r="B32" s="9">
        <v>143</v>
      </c>
      <c r="C32" s="9">
        <v>233</v>
      </c>
      <c r="D32" s="9">
        <v>378</v>
      </c>
      <c r="E32" s="9">
        <v>206</v>
      </c>
      <c r="F32" s="12">
        <f>SUM(B32:E32)</f>
        <v>960</v>
      </c>
    </row>
    <row r="33" spans="1:6">
      <c r="A33" s="13" t="s">
        <v>179</v>
      </c>
      <c r="B33" s="7"/>
      <c r="C33" s="7"/>
      <c r="D33" s="7"/>
      <c r="E33" s="7"/>
      <c r="F33" s="7"/>
    </row>
    <row r="34" spans="1:6">
      <c r="A34" s="8" t="s">
        <v>4</v>
      </c>
      <c r="B34" s="9">
        <v>15</v>
      </c>
      <c r="C34" s="9">
        <v>15</v>
      </c>
      <c r="D34" s="9">
        <v>247</v>
      </c>
      <c r="E34" s="9">
        <v>70</v>
      </c>
      <c r="F34" s="10">
        <f>SUM(B34:E34)</f>
        <v>347</v>
      </c>
    </row>
    <row r="35" spans="1:6">
      <c r="A35" s="8" t="s">
        <v>5</v>
      </c>
      <c r="B35" s="9">
        <v>34</v>
      </c>
      <c r="C35" s="9">
        <v>34</v>
      </c>
      <c r="D35" s="9">
        <v>378</v>
      </c>
      <c r="E35" s="9">
        <v>141</v>
      </c>
      <c r="F35" s="12">
        <f>SUM(B35:E35)</f>
        <v>587</v>
      </c>
    </row>
    <row r="36" spans="1:6">
      <c r="A36" s="13" t="s">
        <v>10</v>
      </c>
      <c r="B36" s="7"/>
      <c r="C36" s="7"/>
      <c r="D36" s="7"/>
      <c r="E36" s="7"/>
      <c r="F36" s="7"/>
    </row>
    <row r="37" spans="1:6">
      <c r="A37" s="17" t="s">
        <v>4</v>
      </c>
      <c r="B37" s="9">
        <v>20</v>
      </c>
      <c r="C37" s="9">
        <v>110</v>
      </c>
      <c r="D37" s="9">
        <v>247</v>
      </c>
      <c r="E37" s="9">
        <v>91</v>
      </c>
      <c r="F37" s="10">
        <f>SUM(B37:E37)</f>
        <v>468</v>
      </c>
    </row>
    <row r="38" spans="1:6">
      <c r="A38" s="8" t="s">
        <v>5</v>
      </c>
      <c r="B38" s="9">
        <v>50</v>
      </c>
      <c r="C38" s="9">
        <v>317</v>
      </c>
      <c r="D38" s="9">
        <v>378</v>
      </c>
      <c r="E38" s="9">
        <v>187</v>
      </c>
      <c r="F38" s="12">
        <f>SUM(B38:E38)</f>
        <v>932</v>
      </c>
    </row>
    <row r="39" spans="1:6">
      <c r="A39" s="13" t="s">
        <v>149</v>
      </c>
      <c r="B39" s="16"/>
      <c r="C39" s="16"/>
      <c r="D39" s="16"/>
      <c r="E39" s="16"/>
      <c r="F39" s="14"/>
    </row>
    <row r="40" spans="1:6">
      <c r="A40" s="8" t="s">
        <v>4</v>
      </c>
      <c r="B40" s="9">
        <v>15</v>
      </c>
      <c r="C40" s="9">
        <v>14</v>
      </c>
      <c r="D40" s="9">
        <v>247</v>
      </c>
      <c r="E40" s="9">
        <v>78</v>
      </c>
      <c r="F40" s="10">
        <f>SUM(B40:E40)</f>
        <v>354</v>
      </c>
    </row>
    <row r="41" spans="1:6">
      <c r="A41" s="8" t="s">
        <v>5</v>
      </c>
      <c r="B41" s="9">
        <v>30</v>
      </c>
      <c r="C41" s="9">
        <v>52</v>
      </c>
      <c r="D41" s="9">
        <v>378</v>
      </c>
      <c r="E41" s="9">
        <v>195</v>
      </c>
      <c r="F41" s="10">
        <f>SUM(B41:E41)</f>
        <v>655</v>
      </c>
    </row>
    <row r="42" spans="1:6">
      <c r="A42" s="6" t="s">
        <v>154</v>
      </c>
      <c r="B42" s="7"/>
      <c r="C42" s="7"/>
      <c r="D42" s="7"/>
      <c r="E42" s="7"/>
      <c r="F42" s="7"/>
    </row>
    <row r="43" spans="1:6">
      <c r="A43" s="8" t="s">
        <v>4</v>
      </c>
      <c r="B43" s="9">
        <v>14</v>
      </c>
      <c r="C43" s="9">
        <v>13</v>
      </c>
      <c r="D43" s="9">
        <v>247</v>
      </c>
      <c r="E43" s="9">
        <v>67</v>
      </c>
      <c r="F43" s="219">
        <f>SUM(E43,D43,C43,B43)</f>
        <v>341</v>
      </c>
    </row>
    <row r="44" spans="1:6">
      <c r="A44" s="8" t="s">
        <v>5</v>
      </c>
      <c r="B44" s="9">
        <v>26</v>
      </c>
      <c r="C44" s="9">
        <v>51</v>
      </c>
      <c r="D44" s="9">
        <v>378</v>
      </c>
      <c r="E44" s="9">
        <v>127</v>
      </c>
      <c r="F44" s="219">
        <f>SUM(E44,D44,C44,B44)</f>
        <v>582</v>
      </c>
    </row>
    <row r="45" spans="1:6">
      <c r="A45" s="13" t="s">
        <v>131</v>
      </c>
      <c r="B45" s="7"/>
      <c r="C45" s="7"/>
      <c r="D45" s="7"/>
      <c r="E45" s="7"/>
      <c r="F45" s="7"/>
    </row>
    <row r="46" spans="1:6">
      <c r="A46" s="17" t="s">
        <v>4</v>
      </c>
      <c r="B46" s="9">
        <v>18</v>
      </c>
      <c r="C46" s="9">
        <v>14</v>
      </c>
      <c r="D46" s="9">
        <v>249</v>
      </c>
      <c r="E46" s="9">
        <v>72</v>
      </c>
      <c r="F46" s="10">
        <f>SUM(B46:E46)</f>
        <v>353</v>
      </c>
    </row>
    <row r="47" spans="1:6">
      <c r="A47" s="8" t="s">
        <v>5</v>
      </c>
      <c r="B47" s="9">
        <v>34</v>
      </c>
      <c r="C47" s="9">
        <v>51</v>
      </c>
      <c r="D47" s="9">
        <v>378</v>
      </c>
      <c r="E47" s="9">
        <v>154</v>
      </c>
      <c r="F47" s="12">
        <f>SUM(B47:E47)</f>
        <v>617</v>
      </c>
    </row>
    <row r="48" spans="1:6">
      <c r="A48" s="13" t="s">
        <v>11</v>
      </c>
      <c r="B48" s="16"/>
      <c r="C48" s="16"/>
      <c r="D48" s="16"/>
      <c r="E48" s="16"/>
      <c r="F48" s="14"/>
    </row>
    <row r="49" spans="1:6">
      <c r="A49" s="8" t="s">
        <v>4</v>
      </c>
      <c r="B49" s="9">
        <v>58</v>
      </c>
      <c r="C49" s="9">
        <v>71</v>
      </c>
      <c r="D49" s="9">
        <v>254</v>
      </c>
      <c r="E49" s="9">
        <v>100</v>
      </c>
      <c r="F49" s="10">
        <f>SUM(B49:E49)</f>
        <v>483</v>
      </c>
    </row>
    <row r="50" spans="1:6">
      <c r="A50" s="8" t="s">
        <v>5</v>
      </c>
      <c r="B50" s="9">
        <v>176</v>
      </c>
      <c r="C50" s="9">
        <v>261</v>
      </c>
      <c r="D50" s="9">
        <v>378</v>
      </c>
      <c r="E50" s="9">
        <v>268</v>
      </c>
      <c r="F50" s="10">
        <f>SUM(B50:E50)</f>
        <v>1083</v>
      </c>
    </row>
    <row r="51" spans="1:6">
      <c r="A51" s="13" t="s">
        <v>12</v>
      </c>
      <c r="B51" s="16"/>
      <c r="C51" s="16"/>
      <c r="D51" s="16"/>
      <c r="E51" s="16"/>
      <c r="F51" s="14"/>
    </row>
    <row r="52" spans="1:6">
      <c r="A52" s="8" t="s">
        <v>4</v>
      </c>
      <c r="B52" s="9">
        <v>89</v>
      </c>
      <c r="C52" s="9">
        <v>30</v>
      </c>
      <c r="D52" s="9">
        <v>249</v>
      </c>
      <c r="E52" s="9">
        <v>100</v>
      </c>
      <c r="F52" s="10">
        <f>SUM(B52:E52)</f>
        <v>468</v>
      </c>
    </row>
    <row r="53" spans="1:6">
      <c r="A53" s="8" t="s">
        <v>5</v>
      </c>
      <c r="B53" s="9">
        <v>192</v>
      </c>
      <c r="C53" s="9">
        <v>59</v>
      </c>
      <c r="D53" s="9">
        <v>378</v>
      </c>
      <c r="E53" s="9">
        <v>173</v>
      </c>
      <c r="F53" s="10">
        <f>SUM(B53:E53)</f>
        <v>802</v>
      </c>
    </row>
    <row r="54" spans="1:6">
      <c r="A54" s="13" t="s">
        <v>147</v>
      </c>
      <c r="B54" s="16"/>
      <c r="C54" s="16"/>
      <c r="D54" s="16"/>
      <c r="E54" s="16"/>
      <c r="F54" s="14"/>
    </row>
    <row r="55" spans="1:6">
      <c r="A55" s="8" t="s">
        <v>4</v>
      </c>
      <c r="B55" s="9">
        <v>23</v>
      </c>
      <c r="C55" s="9">
        <v>16</v>
      </c>
      <c r="D55" s="9">
        <v>253</v>
      </c>
      <c r="E55" s="9">
        <v>91</v>
      </c>
      <c r="F55" s="10">
        <f>SUM(B55:E55)</f>
        <v>383</v>
      </c>
    </row>
    <row r="56" spans="1:6">
      <c r="A56" s="8" t="s">
        <v>5</v>
      </c>
      <c r="B56" s="9">
        <v>50</v>
      </c>
      <c r="C56" s="9">
        <v>60</v>
      </c>
      <c r="D56" s="9">
        <v>378</v>
      </c>
      <c r="E56" s="9">
        <v>188</v>
      </c>
      <c r="F56" s="10">
        <f>SUM(B56:E56)</f>
        <v>676</v>
      </c>
    </row>
    <row r="57" spans="1:6">
      <c r="A57" s="13" t="s">
        <v>105</v>
      </c>
      <c r="B57" s="16"/>
      <c r="C57" s="16"/>
      <c r="D57" s="16"/>
      <c r="E57" s="16"/>
      <c r="F57" s="14"/>
    </row>
    <row r="58" spans="1:6">
      <c r="A58" s="8" t="s">
        <v>4</v>
      </c>
      <c r="B58" s="9">
        <v>7</v>
      </c>
      <c r="C58" s="9">
        <v>91</v>
      </c>
      <c r="D58" s="9"/>
      <c r="E58" s="9">
        <v>45</v>
      </c>
      <c r="F58" s="10">
        <f>SUM(B58:E58)</f>
        <v>143</v>
      </c>
    </row>
    <row r="59" spans="1:6">
      <c r="A59" s="8" t="s">
        <v>5</v>
      </c>
      <c r="B59" s="9">
        <v>48</v>
      </c>
      <c r="C59" s="9">
        <v>454</v>
      </c>
      <c r="D59" s="9"/>
      <c r="E59" s="9">
        <v>134</v>
      </c>
      <c r="F59" s="10">
        <f>SUM(B59:E59)</f>
        <v>636</v>
      </c>
    </row>
    <row r="60" spans="1:6">
      <c r="A60" s="13" t="s">
        <v>104</v>
      </c>
      <c r="B60" s="16"/>
      <c r="C60" s="16"/>
      <c r="D60" s="16"/>
      <c r="E60" s="16"/>
      <c r="F60" s="14"/>
    </row>
    <row r="61" spans="1:6">
      <c r="A61" s="8" t="s">
        <v>4</v>
      </c>
      <c r="B61" s="9">
        <v>20</v>
      </c>
      <c r="C61" s="9">
        <v>22</v>
      </c>
      <c r="D61" s="9">
        <v>247</v>
      </c>
      <c r="E61" s="9">
        <v>97</v>
      </c>
      <c r="F61" s="10">
        <f>SUM(B61:E61)</f>
        <v>386</v>
      </c>
    </row>
    <row r="62" spans="1:6">
      <c r="A62" s="8" t="s">
        <v>5</v>
      </c>
      <c r="B62" s="9">
        <v>52</v>
      </c>
      <c r="C62" s="9">
        <v>70</v>
      </c>
      <c r="D62" s="9">
        <v>378</v>
      </c>
      <c r="E62" s="9">
        <v>347</v>
      </c>
      <c r="F62" s="10">
        <f>SUM(B62:E62)</f>
        <v>847</v>
      </c>
    </row>
    <row r="63" spans="1:6">
      <c r="A63" s="13" t="s">
        <v>146</v>
      </c>
      <c r="B63" s="16"/>
      <c r="C63" s="16"/>
      <c r="D63" s="16"/>
      <c r="E63" s="16"/>
      <c r="F63" s="14"/>
    </row>
    <row r="64" spans="1:6">
      <c r="A64" s="8" t="s">
        <v>4</v>
      </c>
      <c r="B64" s="9">
        <v>46</v>
      </c>
      <c r="C64" s="9">
        <v>98</v>
      </c>
      <c r="D64" s="9">
        <v>264</v>
      </c>
      <c r="E64" s="9">
        <v>102</v>
      </c>
      <c r="F64" s="10">
        <f>SUM(B64:E64)</f>
        <v>510</v>
      </c>
    </row>
    <row r="65" spans="1:6">
      <c r="A65" s="8" t="s">
        <v>5</v>
      </c>
      <c r="B65" s="9">
        <v>44</v>
      </c>
      <c r="C65" s="9">
        <v>125</v>
      </c>
      <c r="D65" s="9">
        <v>378</v>
      </c>
      <c r="E65" s="9">
        <v>175</v>
      </c>
      <c r="F65" s="10">
        <f>SUM(B65:E65)</f>
        <v>722</v>
      </c>
    </row>
    <row r="66" spans="1:6">
      <c r="A66" s="13" t="s">
        <v>13</v>
      </c>
      <c r="B66" s="16"/>
      <c r="C66" s="16"/>
      <c r="D66" s="16"/>
      <c r="E66" s="16"/>
      <c r="F66" s="14"/>
    </row>
    <row r="67" spans="1:6">
      <c r="A67" s="8" t="s">
        <v>4</v>
      </c>
      <c r="B67" s="9">
        <v>31</v>
      </c>
      <c r="C67" s="9">
        <v>215</v>
      </c>
      <c r="D67" s="9">
        <v>248</v>
      </c>
      <c r="E67" s="9">
        <v>118</v>
      </c>
      <c r="F67" s="10">
        <f>SUM(B67:E67)</f>
        <v>612</v>
      </c>
    </row>
    <row r="68" spans="1:6">
      <c r="A68" s="8" t="s">
        <v>5</v>
      </c>
      <c r="B68" s="9">
        <v>59</v>
      </c>
      <c r="C68" s="9">
        <v>525</v>
      </c>
      <c r="D68" s="9">
        <v>379</v>
      </c>
      <c r="E68" s="9">
        <v>310</v>
      </c>
      <c r="F68" s="10">
        <f>SUM(B68:E68)</f>
        <v>1273</v>
      </c>
    </row>
    <row r="69" spans="1:6">
      <c r="A69" s="13" t="s">
        <v>14</v>
      </c>
      <c r="B69" s="7"/>
      <c r="C69" s="7"/>
      <c r="D69" s="7"/>
      <c r="E69" s="7"/>
      <c r="F69" s="14"/>
    </row>
    <row r="70" spans="1:6">
      <c r="A70" s="8" t="s">
        <v>4</v>
      </c>
      <c r="B70" s="9">
        <v>126</v>
      </c>
      <c r="C70" s="9">
        <v>137</v>
      </c>
      <c r="D70" s="9">
        <v>338</v>
      </c>
      <c r="E70" s="9">
        <v>376</v>
      </c>
      <c r="F70" s="10">
        <f>SUM(B70:E70)</f>
        <v>977</v>
      </c>
    </row>
    <row r="71" spans="1:6">
      <c r="A71" s="8" t="s">
        <v>5</v>
      </c>
      <c r="B71" s="9">
        <v>431</v>
      </c>
      <c r="C71" s="9">
        <v>306</v>
      </c>
      <c r="D71" s="9">
        <v>378</v>
      </c>
      <c r="E71" s="9">
        <v>833</v>
      </c>
      <c r="F71" s="10">
        <f>SUM(B71:E71)</f>
        <v>1948</v>
      </c>
    </row>
    <row r="72" spans="1:6">
      <c r="A72" s="13" t="s">
        <v>15</v>
      </c>
      <c r="B72" s="7"/>
      <c r="C72" s="7"/>
      <c r="D72" s="7"/>
      <c r="E72" s="7"/>
      <c r="F72" s="7"/>
    </row>
    <row r="73" spans="1:6">
      <c r="A73" s="8" t="s">
        <v>4</v>
      </c>
      <c r="B73" s="9">
        <v>53</v>
      </c>
      <c r="C73" s="9">
        <v>21</v>
      </c>
      <c r="D73" s="9">
        <v>275</v>
      </c>
      <c r="E73" s="9">
        <v>99</v>
      </c>
      <c r="F73" s="10">
        <f>SUM(B73:E73)</f>
        <v>448</v>
      </c>
    </row>
    <row r="74" spans="1:6">
      <c r="A74" s="8" t="s">
        <v>5</v>
      </c>
      <c r="B74" s="9">
        <v>171</v>
      </c>
      <c r="C74" s="9">
        <v>78</v>
      </c>
      <c r="D74" s="9">
        <v>378</v>
      </c>
      <c r="E74" s="9">
        <v>271</v>
      </c>
      <c r="F74" s="12">
        <f>SUM(B74:E74)</f>
        <v>898</v>
      </c>
    </row>
    <row r="75" spans="1:6">
      <c r="A75" s="13" t="s">
        <v>16</v>
      </c>
      <c r="B75" s="7"/>
      <c r="C75" s="7"/>
      <c r="D75" s="7"/>
      <c r="E75" s="7"/>
      <c r="F75" s="7"/>
    </row>
    <row r="76" spans="1:6">
      <c r="A76" s="8" t="s">
        <v>4</v>
      </c>
      <c r="B76" s="9">
        <v>24</v>
      </c>
      <c r="C76" s="9">
        <v>248</v>
      </c>
      <c r="D76" s="9">
        <v>249</v>
      </c>
      <c r="E76" s="9">
        <v>118</v>
      </c>
      <c r="F76" s="10">
        <f>SUM(B76:E76)</f>
        <v>639</v>
      </c>
    </row>
    <row r="77" spans="1:6">
      <c r="A77" s="8" t="s">
        <v>5</v>
      </c>
      <c r="B77" s="9">
        <v>56</v>
      </c>
      <c r="C77" s="9">
        <v>733</v>
      </c>
      <c r="D77" s="9">
        <v>378</v>
      </c>
      <c r="E77" s="9">
        <v>294</v>
      </c>
      <c r="F77" s="12">
        <f>SUM(B77:E77)</f>
        <v>1461</v>
      </c>
    </row>
    <row r="78" spans="1:6">
      <c r="A78" s="13" t="s">
        <v>108</v>
      </c>
      <c r="B78" s="7"/>
      <c r="C78" s="7"/>
      <c r="D78" s="7"/>
      <c r="E78" s="7"/>
      <c r="F78" s="7"/>
    </row>
    <row r="79" spans="1:6">
      <c r="A79" s="8" t="s">
        <v>4</v>
      </c>
      <c r="B79" s="9">
        <v>18</v>
      </c>
      <c r="C79" s="9">
        <v>41</v>
      </c>
      <c r="D79" s="9">
        <v>247</v>
      </c>
      <c r="E79" s="9">
        <v>75</v>
      </c>
      <c r="F79" s="10">
        <f>SUM(B79:E79)</f>
        <v>381</v>
      </c>
    </row>
    <row r="80" spans="1:6">
      <c r="A80" s="8" t="s">
        <v>5</v>
      </c>
      <c r="B80" s="9">
        <v>29</v>
      </c>
      <c r="C80" s="9">
        <v>111</v>
      </c>
      <c r="D80" s="9">
        <v>378</v>
      </c>
      <c r="E80" s="9">
        <v>123</v>
      </c>
      <c r="F80" s="12">
        <f>SUM(B80:E80)</f>
        <v>641</v>
      </c>
    </row>
    <row r="81" spans="1:6">
      <c r="A81" s="13" t="s">
        <v>74</v>
      </c>
      <c r="B81" s="7"/>
      <c r="C81" s="7"/>
      <c r="D81" s="7"/>
      <c r="E81" s="7"/>
      <c r="F81" s="7"/>
    </row>
    <row r="82" spans="1:6">
      <c r="A82" s="8" t="s">
        <v>4</v>
      </c>
      <c r="B82" s="9"/>
      <c r="C82" s="9">
        <v>2</v>
      </c>
      <c r="D82" s="9"/>
      <c r="E82" s="9">
        <v>3</v>
      </c>
      <c r="F82" s="10">
        <f>SUM(B82:E82)</f>
        <v>5</v>
      </c>
    </row>
    <row r="83" spans="1:6">
      <c r="A83" s="8" t="s">
        <v>5</v>
      </c>
      <c r="B83" s="9"/>
      <c r="C83" s="9">
        <v>6</v>
      </c>
      <c r="D83" s="9"/>
      <c r="E83" s="9">
        <v>4</v>
      </c>
      <c r="F83" s="12">
        <f>SUM(B83:E83)</f>
        <v>10</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6</v>
      </c>
      <c r="C88" s="9">
        <v>213</v>
      </c>
      <c r="D88" s="9"/>
      <c r="E88" s="9">
        <v>274</v>
      </c>
      <c r="F88" s="10">
        <f>SUM(B88:E88)</f>
        <v>493</v>
      </c>
    </row>
    <row r="89" spans="1:6">
      <c r="A89" s="8" t="s">
        <v>5</v>
      </c>
      <c r="B89" s="9">
        <v>13</v>
      </c>
      <c r="C89" s="9">
        <v>1161</v>
      </c>
      <c r="D89" s="9"/>
      <c r="E89" s="9">
        <v>1228</v>
      </c>
      <c r="F89" s="10">
        <f>SUM(B89:E89)</f>
        <v>2402</v>
      </c>
    </row>
    <row r="90" spans="1:6">
      <c r="A90" s="13" t="s">
        <v>151</v>
      </c>
      <c r="B90" s="7"/>
      <c r="C90" s="7"/>
      <c r="D90" s="7"/>
      <c r="E90" s="7"/>
      <c r="F90" s="7"/>
    </row>
    <row r="91" spans="1:6">
      <c r="A91" s="8" t="s">
        <v>4</v>
      </c>
      <c r="B91" s="9">
        <v>25</v>
      </c>
      <c r="C91" s="9">
        <v>176</v>
      </c>
      <c r="D91" s="9"/>
      <c r="E91" s="9">
        <v>720</v>
      </c>
      <c r="F91" s="10">
        <f>SUM(B91:E91)</f>
        <v>921</v>
      </c>
    </row>
    <row r="92" spans="1:6">
      <c r="A92" s="8" t="s">
        <v>5</v>
      </c>
      <c r="B92" s="9">
        <v>93</v>
      </c>
      <c r="C92" s="9">
        <v>720</v>
      </c>
      <c r="D92" s="9"/>
      <c r="E92" s="9">
        <v>2319</v>
      </c>
      <c r="F92" s="12">
        <f>SUM(B92:E92)</f>
        <v>3132</v>
      </c>
    </row>
    <row r="93" spans="1:6">
      <c r="A93" s="13" t="s">
        <v>85</v>
      </c>
      <c r="B93" s="16"/>
      <c r="C93" s="16"/>
      <c r="D93" s="16"/>
      <c r="E93" s="16"/>
      <c r="F93" s="14"/>
    </row>
    <row r="94" spans="1:6">
      <c r="A94" s="8" t="s">
        <v>4</v>
      </c>
      <c r="B94" s="9">
        <v>50</v>
      </c>
      <c r="C94" s="9">
        <v>17</v>
      </c>
      <c r="D94" s="9">
        <v>247</v>
      </c>
      <c r="E94" s="9">
        <v>72</v>
      </c>
      <c r="F94" s="10">
        <f>SUM(B94:E94)</f>
        <v>386</v>
      </c>
    </row>
    <row r="95" spans="1:6">
      <c r="A95" s="8" t="s">
        <v>5</v>
      </c>
      <c r="B95" s="9">
        <v>154</v>
      </c>
      <c r="C95" s="9">
        <v>58</v>
      </c>
      <c r="D95" s="9">
        <v>378</v>
      </c>
      <c r="E95" s="9">
        <v>146</v>
      </c>
      <c r="F95" s="10">
        <f>SUM(B95:E95)</f>
        <v>736</v>
      </c>
    </row>
    <row r="96" spans="1:6">
      <c r="A96" s="13" t="s">
        <v>148</v>
      </c>
      <c r="B96" s="16"/>
      <c r="C96" s="16"/>
      <c r="D96" s="16"/>
      <c r="E96" s="16"/>
      <c r="F96" s="14"/>
    </row>
    <row r="97" spans="1:6">
      <c r="A97" s="8" t="s">
        <v>4</v>
      </c>
      <c r="B97" s="9">
        <v>65</v>
      </c>
      <c r="C97" s="9">
        <v>386</v>
      </c>
      <c r="D97" s="9">
        <v>5</v>
      </c>
      <c r="E97" s="9">
        <v>93</v>
      </c>
      <c r="F97" s="10">
        <f>SUM(B97:E97)</f>
        <v>549</v>
      </c>
    </row>
    <row r="98" spans="1:6">
      <c r="A98" s="8" t="s">
        <v>5</v>
      </c>
      <c r="B98" s="9">
        <v>113</v>
      </c>
      <c r="C98" s="9">
        <v>662</v>
      </c>
      <c r="D98" s="9">
        <v>4</v>
      </c>
      <c r="E98" s="9">
        <v>89</v>
      </c>
      <c r="F98" s="10">
        <f>SUM(B98:E98)</f>
        <v>868</v>
      </c>
    </row>
    <row r="99" spans="1:6">
      <c r="A99" s="13" t="s">
        <v>17</v>
      </c>
      <c r="B99" s="16"/>
      <c r="C99" s="16"/>
      <c r="D99" s="16"/>
      <c r="E99" s="16"/>
      <c r="F99" s="14"/>
    </row>
    <row r="100" spans="1:6">
      <c r="A100" s="8" t="s">
        <v>4</v>
      </c>
      <c r="B100" s="9">
        <v>24</v>
      </c>
      <c r="C100" s="9">
        <v>113</v>
      </c>
      <c r="D100" s="9">
        <v>347</v>
      </c>
      <c r="E100" s="9">
        <v>100</v>
      </c>
      <c r="F100" s="10">
        <f>SUM(B100:E100)</f>
        <v>584</v>
      </c>
    </row>
    <row r="101" spans="1:6">
      <c r="A101" s="8" t="s">
        <v>5</v>
      </c>
      <c r="B101" s="9">
        <v>77</v>
      </c>
      <c r="C101" s="9">
        <v>327</v>
      </c>
      <c r="D101" s="9">
        <v>378</v>
      </c>
      <c r="E101" s="9">
        <v>206</v>
      </c>
      <c r="F101" s="10">
        <f>SUM(B101:E101)</f>
        <v>988</v>
      </c>
    </row>
    <row r="102" spans="1:6">
      <c r="A102" s="13" t="s">
        <v>92</v>
      </c>
      <c r="B102" s="7"/>
      <c r="C102" s="7"/>
      <c r="D102" s="7"/>
      <c r="E102" s="7"/>
      <c r="F102" s="14"/>
    </row>
    <row r="103" spans="1:6">
      <c r="A103" s="8" t="s">
        <v>4</v>
      </c>
      <c r="B103" s="9">
        <v>16</v>
      </c>
      <c r="C103" s="9">
        <v>14</v>
      </c>
      <c r="D103" s="9">
        <v>251</v>
      </c>
      <c r="E103" s="9">
        <v>71</v>
      </c>
      <c r="F103" s="10">
        <f>SUM(B103:E103)</f>
        <v>352</v>
      </c>
    </row>
    <row r="104" spans="1:6">
      <c r="A104" s="8" t="s">
        <v>5</v>
      </c>
      <c r="B104" s="9">
        <v>50</v>
      </c>
      <c r="C104" s="9">
        <v>52</v>
      </c>
      <c r="D104" s="9">
        <v>378</v>
      </c>
      <c r="E104" s="9">
        <v>141</v>
      </c>
      <c r="F104" s="10">
        <f>SUM(B104:E104)</f>
        <v>621</v>
      </c>
    </row>
    <row r="105" spans="1:6">
      <c r="A105" s="13" t="s">
        <v>75</v>
      </c>
      <c r="B105" s="7"/>
      <c r="C105" s="7"/>
      <c r="D105" s="7"/>
      <c r="E105" s="7"/>
      <c r="F105" s="14"/>
    </row>
    <row r="106" spans="1:6">
      <c r="A106" s="8" t="s">
        <v>4</v>
      </c>
      <c r="B106" s="9">
        <v>4</v>
      </c>
      <c r="C106" s="9">
        <v>42</v>
      </c>
      <c r="D106" s="9"/>
      <c r="E106" s="9">
        <v>12</v>
      </c>
      <c r="F106" s="10">
        <f>SUM(B106:E106)</f>
        <v>58</v>
      </c>
    </row>
    <row r="107" spans="1:6">
      <c r="A107" s="8" t="s">
        <v>5</v>
      </c>
      <c r="B107" s="9">
        <v>23</v>
      </c>
      <c r="C107" s="9">
        <v>285</v>
      </c>
      <c r="D107" s="9"/>
      <c r="E107" s="9">
        <v>36</v>
      </c>
      <c r="F107" s="10">
        <f>SUM(B107:E107)</f>
        <v>344</v>
      </c>
    </row>
    <row r="108" spans="1:6">
      <c r="A108" s="13" t="s">
        <v>106</v>
      </c>
      <c r="B108" s="7"/>
      <c r="C108" s="7"/>
      <c r="D108" s="7"/>
      <c r="E108" s="7"/>
      <c r="F108" s="14"/>
    </row>
    <row r="109" spans="1:6">
      <c r="A109" s="8" t="s">
        <v>4</v>
      </c>
      <c r="B109" s="9">
        <v>4</v>
      </c>
      <c r="C109" s="9">
        <v>97</v>
      </c>
      <c r="D109" s="9"/>
      <c r="E109" s="9">
        <v>24</v>
      </c>
      <c r="F109" s="10">
        <f>SUM(B109:E109)</f>
        <v>125</v>
      </c>
    </row>
    <row r="110" spans="1:6">
      <c r="A110" s="8" t="s">
        <v>5</v>
      </c>
      <c r="B110" s="9">
        <v>24</v>
      </c>
      <c r="C110" s="9">
        <v>580</v>
      </c>
      <c r="D110" s="9"/>
      <c r="E110" s="9">
        <v>273</v>
      </c>
      <c r="F110" s="10">
        <f>SUM(B110:E110)</f>
        <v>877</v>
      </c>
    </row>
    <row r="111" spans="1:6">
      <c r="A111" s="13" t="s">
        <v>139</v>
      </c>
      <c r="B111" s="7"/>
      <c r="C111" s="7"/>
      <c r="D111" s="7"/>
      <c r="E111" s="7"/>
      <c r="F111" s="14"/>
    </row>
    <row r="112" spans="1:6">
      <c r="A112" s="8" t="s">
        <v>4</v>
      </c>
      <c r="B112" s="9">
        <v>19</v>
      </c>
      <c r="C112" s="9">
        <v>21</v>
      </c>
      <c r="D112" s="9">
        <v>347</v>
      </c>
      <c r="E112" s="9">
        <v>67</v>
      </c>
      <c r="F112" s="10">
        <f>SUM(B112:E112)</f>
        <v>454</v>
      </c>
    </row>
    <row r="113" spans="1:6">
      <c r="A113" s="8" t="s">
        <v>5</v>
      </c>
      <c r="B113" s="9">
        <v>79</v>
      </c>
      <c r="C113" s="9">
        <v>85</v>
      </c>
      <c r="D113" s="9">
        <v>378</v>
      </c>
      <c r="E113" s="9">
        <v>133</v>
      </c>
      <c r="F113" s="10">
        <f>SUM(B113:E113)</f>
        <v>675</v>
      </c>
    </row>
    <row r="114" spans="1:6">
      <c r="A114" s="13" t="s">
        <v>130</v>
      </c>
      <c r="B114" s="7"/>
      <c r="C114" s="7"/>
      <c r="D114" s="7"/>
      <c r="E114" s="7"/>
      <c r="F114" s="14"/>
    </row>
    <row r="115" spans="1:6">
      <c r="A115" s="8" t="s">
        <v>4</v>
      </c>
      <c r="B115" s="9">
        <v>14</v>
      </c>
      <c r="C115" s="9">
        <v>20</v>
      </c>
      <c r="D115" s="9">
        <v>347</v>
      </c>
      <c r="E115" s="9">
        <v>73</v>
      </c>
      <c r="F115" s="10">
        <f>SUM(B115:E115)</f>
        <v>454</v>
      </c>
    </row>
    <row r="116" spans="1:6">
      <c r="A116" s="8" t="s">
        <v>5</v>
      </c>
      <c r="B116" s="9">
        <v>28</v>
      </c>
      <c r="C116" s="9">
        <v>94</v>
      </c>
      <c r="D116" s="9">
        <v>378</v>
      </c>
      <c r="E116" s="9">
        <v>163</v>
      </c>
      <c r="F116" s="10">
        <f>SUM(B116:E116)</f>
        <v>663</v>
      </c>
    </row>
    <row r="117" spans="1:6" ht="13.8" thickBot="1">
      <c r="A117" s="19"/>
      <c r="B117" s="15"/>
      <c r="C117" s="15"/>
      <c r="D117" s="15"/>
      <c r="E117" s="15"/>
      <c r="F117" s="20"/>
    </row>
    <row r="118" spans="1:6" ht="13.8" thickBot="1">
      <c r="A118" s="21" t="s">
        <v>18</v>
      </c>
      <c r="B118" s="23">
        <f t="shared" ref="B118:F119" si="0">B115+B112+B13+B109+B106+B103+B100+B97+B94+B91+B88+B85+B82+B79+B76+B73+B70+B67+B64+B61+B58+B55+B52+B49+B46+B43+B40+B37+B34+B31+B28+B25+B22+B19+B16+B10+B7</f>
        <v>1458</v>
      </c>
      <c r="C118" s="23">
        <f t="shared" si="0"/>
        <v>3497</v>
      </c>
      <c r="D118" s="23">
        <f t="shared" si="0"/>
        <v>7857</v>
      </c>
      <c r="E118" s="23">
        <f t="shared" si="0"/>
        <v>4556</v>
      </c>
      <c r="F118" s="23">
        <f t="shared" si="0"/>
        <v>17368</v>
      </c>
    </row>
    <row r="119" spans="1:6" ht="13.8" thickBot="1">
      <c r="A119" s="22" t="s">
        <v>19</v>
      </c>
      <c r="B119" s="23">
        <f t="shared" si="0"/>
        <v>3766</v>
      </c>
      <c r="C119" s="23">
        <f t="shared" si="0"/>
        <v>9990</v>
      </c>
      <c r="D119" s="23">
        <f t="shared" si="0"/>
        <v>11089</v>
      </c>
      <c r="E119" s="23">
        <f t="shared" si="0"/>
        <v>11579</v>
      </c>
      <c r="F119" s="23">
        <f t="shared" si="0"/>
        <v>36424</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9" max="5" man="1"/>
  </rowBreaks>
</worksheet>
</file>

<file path=xl/worksheets/sheet15.xml><?xml version="1.0" encoding="utf-8"?>
<worksheet xmlns="http://schemas.openxmlformats.org/spreadsheetml/2006/main" xmlns:r="http://schemas.openxmlformats.org/officeDocument/2006/relationships">
  <sheetPr codeName="Sheet29"/>
  <dimension ref="A1:F152"/>
  <sheetViews>
    <sheetView zoomScaleNormal="100" workbookViewId="0">
      <selection activeCell="B9" sqref="B9:E9"/>
    </sheetView>
  </sheetViews>
  <sheetFormatPr defaultRowHeight="13.2"/>
  <cols>
    <col min="1" max="1" width="41.33203125" bestFit="1" customWidth="1"/>
    <col min="2" max="6" width="13.6640625" customWidth="1"/>
  </cols>
  <sheetData>
    <row r="1" spans="1:6" ht="17.399999999999999">
      <c r="A1" s="249" t="s">
        <v>186</v>
      </c>
      <c r="B1" s="249"/>
      <c r="C1" s="249"/>
      <c r="D1" s="249"/>
      <c r="E1" s="249"/>
      <c r="F1" s="249"/>
    </row>
    <row r="2" spans="1:6" ht="13.8" thickBot="1"/>
    <row r="3" spans="1:6" ht="13.8" thickTop="1">
      <c r="A3" s="116"/>
      <c r="B3" s="250" t="s">
        <v>0</v>
      </c>
      <c r="C3" s="251"/>
      <c r="D3" s="251"/>
      <c r="E3" s="251"/>
      <c r="F3" s="252"/>
    </row>
    <row r="4" spans="1:6">
      <c r="A4" s="117"/>
      <c r="B4" s="4" t="s">
        <v>21</v>
      </c>
      <c r="C4" s="4" t="s">
        <v>22</v>
      </c>
      <c r="D4" s="4" t="s">
        <v>23</v>
      </c>
      <c r="E4" s="4" t="s">
        <v>24</v>
      </c>
      <c r="F4" s="118" t="s">
        <v>1</v>
      </c>
    </row>
    <row r="5" spans="1:6">
      <c r="A5" s="117"/>
      <c r="B5" s="5"/>
      <c r="C5" s="5"/>
      <c r="D5" s="5"/>
      <c r="E5" s="5"/>
      <c r="F5" s="119" t="s">
        <v>2</v>
      </c>
    </row>
    <row r="6" spans="1:6">
      <c r="A6" s="120" t="s">
        <v>3</v>
      </c>
      <c r="B6" s="7"/>
      <c r="C6" s="7"/>
      <c r="D6" s="7"/>
      <c r="E6" s="7"/>
      <c r="F6" s="121"/>
    </row>
    <row r="7" spans="1:6">
      <c r="A7" s="122" t="s">
        <v>4</v>
      </c>
      <c r="B7" s="9">
        <f>SUM(EBJun!B7,EBMay!B7,EBApr!B7,EBMar!B7,EBFeb!B7,EBJan!B7,EBDec!B7,EBNov!B7,EBOct!B7,EBSep!B7,EBAug!B7,EBJul!B7)</f>
        <v>9779</v>
      </c>
      <c r="C7" s="9">
        <f>SUM(EBJun!C7,EBMay!C7,EBApr!C7,EBMar!C7,EBFeb!C7,EBJan!C7,EBDec!C7,EBNov!C7,EBOct!C7,EBSep!C7,EBAug!C7,EBJul!C7)</f>
        <v>30175</v>
      </c>
      <c r="D7" s="9">
        <f>SUM(EBJun!D7,EBMay!D7,EBApr!D7,EBMar!D7,EBFeb!D7,EBJan!D7,EBDec!D7,EBNov!D7,EBOct!D7,EBSep!D7,EBAug!D7,EBJul!D7)</f>
        <v>7627</v>
      </c>
      <c r="E7" s="9">
        <f>SUM(EBJun!E7,EBMay!E7,EBApr!E7,EBMar!E7,EBFeb!E7,EBJan!E7,EBDec!E7,EBNov!E7,EBOct!E7,EBSep!E7,EBAug!E7,EBJul!E7)</f>
        <v>10861</v>
      </c>
      <c r="F7" s="123">
        <f>SUM(B7:E7)</f>
        <v>58442</v>
      </c>
    </row>
    <row r="8" spans="1:6">
      <c r="A8" s="122" t="s">
        <v>5</v>
      </c>
      <c r="B8" s="9">
        <f>SUM(EBJun!B8,EBMay!B8,EBApr!B8,EBMar!B8,EBFeb!B8,EBJan!B8,EBDec!B8,EBNov!B8,EBOct!B8,EBSep!B8,EBAug!B8,EBJul!B8)</f>
        <v>32095</v>
      </c>
      <c r="C8" s="9">
        <f>SUM(EBJun!C8,EBMay!C8,EBApr!C8,EBMar!C8,EBFeb!C8,EBJan!C8,EBDec!C8,EBNov!C8,EBOct!C8,EBSep!C8,EBAug!C8,EBJul!C8)</f>
        <v>97249</v>
      </c>
      <c r="D8" s="9">
        <f>SUM(EBJun!D8,EBMay!D8,EBApr!D8,EBMar!D8,EBFeb!D8,EBJan!D8,EBDec!D8,EBNov!D8,EBOct!D8,EBSep!D8,EBAug!D8,EBJul!D8)</f>
        <v>14473</v>
      </c>
      <c r="E8" s="9">
        <f>SUM(EBJun!E8,EBMay!E8,EBApr!E8,EBMar!E8,EBFeb!E8,EBJan!E8,EBDec!E8,EBNov!E8,EBOct!E8,EBSep!E8,EBAug!E8,EBJul!E8)</f>
        <v>28489</v>
      </c>
      <c r="F8" s="123">
        <f t="shared" ref="F8:F71" si="0">SUM(B8:E8)</f>
        <v>172306</v>
      </c>
    </row>
    <row r="9" spans="1:6">
      <c r="A9" s="120" t="s">
        <v>6</v>
      </c>
      <c r="B9" s="228"/>
      <c r="C9" s="228"/>
      <c r="D9" s="228"/>
      <c r="E9" s="228"/>
      <c r="F9" s="228"/>
    </row>
    <row r="10" spans="1:6">
      <c r="A10" s="122" t="s">
        <v>7</v>
      </c>
      <c r="B10" s="9">
        <f>SUM(EBJun!B10,EBMay!B10,EBApr!B10,EBMar!B10,EBFeb!B10,EBJan!B10,EBDec!B10,EBNov!B10,EBOct!B10,EBSep!B10,EBAug!B10,EBJul!B10)</f>
        <v>304</v>
      </c>
      <c r="C10" s="9">
        <f>SUM(EBJun!C10,EBMay!C10,EBApr!C10,EBMar!C10,EBFeb!C10,EBJan!C10,EBDec!C10,EBNov!C10,EBOct!C10,EBSep!C10,EBAug!C10,EBJul!C10)</f>
        <v>1704</v>
      </c>
      <c r="D10" s="9">
        <f>SUM(EBJun!D10,EBMay!D10,EBApr!D10,EBMar!D10,EBFeb!D10,EBJan!D10,EBDec!D10,EBNov!D10,EBOct!D10,EBSep!D10,EBAug!D10,EBJul!D10)</f>
        <v>3495</v>
      </c>
      <c r="E10" s="9">
        <f>SUM(EBJun!E10,EBMay!E10,EBApr!E10,EBMar!E10,EBFeb!E10,EBJan!E10,EBDec!E10,EBNov!E10,EBOct!E10,EBSep!E10,EBAug!E10,EBJul!E10)</f>
        <v>688</v>
      </c>
      <c r="F10" s="123">
        <f t="shared" si="0"/>
        <v>6191</v>
      </c>
    </row>
    <row r="11" spans="1:6">
      <c r="A11" s="122" t="s">
        <v>8</v>
      </c>
      <c r="B11" s="9">
        <f>SUM(EBJun!B11,EBMay!B11,EBApr!B11,EBMar!B11,EBFeb!B11,EBJan!B11,EBDec!B11,EBNov!B11,EBOct!B11,EBSep!B11,EBAug!B11,EBJul!B11)</f>
        <v>1376</v>
      </c>
      <c r="C11" s="9">
        <f>SUM(EBJun!C11,EBMay!C11,EBApr!C11,EBMar!C11,EBFeb!C11,EBJan!C11,EBDec!C11,EBNov!C11,EBOct!C11,EBSep!C11,EBAug!C11,EBJul!C11)</f>
        <v>6996</v>
      </c>
      <c r="D11" s="9">
        <f>SUM(EBJun!D11,EBMay!D11,EBApr!D11,EBMar!D11,EBFeb!D11,EBJan!D11,EBDec!D11,EBNov!D11,EBOct!D11,EBSep!D11,EBAug!D11,EBJul!D11)</f>
        <v>7472</v>
      </c>
      <c r="E11" s="9">
        <f>SUM(EBJun!E11,EBMay!E11,EBApr!E11,EBMar!E11,EBFeb!E11,EBJan!E11,EBDec!E11,EBNov!E11,EBOct!E11,EBSep!E11,EBAug!E11,EBJul!E11)</f>
        <v>2455</v>
      </c>
      <c r="F11" s="123">
        <f t="shared" si="0"/>
        <v>18299</v>
      </c>
    </row>
    <row r="12" spans="1:6">
      <c r="A12" s="6" t="s">
        <v>183</v>
      </c>
      <c r="B12" s="228"/>
      <c r="C12" s="228"/>
      <c r="D12" s="228"/>
      <c r="E12" s="228"/>
      <c r="F12" s="228"/>
    </row>
    <row r="13" spans="1:6">
      <c r="A13" s="11" t="s">
        <v>7</v>
      </c>
      <c r="B13" s="9">
        <f>SUM(EBJun!B13,EBMay!B13,EBApr!B13,EBMar!B13,EBFeb!B13,EBJan!B13,EBDec!B13,EBNov!B13,EBOct!B13,EBSep!B13,EBAug!B13,EBJul!B13)</f>
        <v>300</v>
      </c>
      <c r="C13" s="9">
        <f>SUM(EBJun!C13,EBMay!C13,EBApr!C13,EBMar!C13,EBFeb!C13,EBJan!C13,EBDec!C13,EBNov!C13,EBOct!C13,EBSep!C13,EBAug!C13,EBJul!C13)</f>
        <v>1274</v>
      </c>
      <c r="D13" s="9">
        <f>SUM(EBJun!D13,EBMay!D13,EBApr!D13,EBMar!D13,EBFeb!D13,EBJan!D13,EBDec!D13,EBNov!D13,EBOct!D13,EBSep!D13,EBAug!D13,EBJul!D13)</f>
        <v>3527</v>
      </c>
      <c r="E13" s="9">
        <f>SUM(EBJun!E13,EBMay!E13,EBApr!E13,EBMar!E13,EBFeb!E13,EBJan!E13,EBDec!E13,EBNov!E13,EBOct!E13,EBSep!E13,EBAug!E13,EBJul!E13)</f>
        <v>692</v>
      </c>
      <c r="F13" s="123">
        <f t="shared" si="0"/>
        <v>5793</v>
      </c>
    </row>
    <row r="14" spans="1:6">
      <c r="A14" s="11" t="s">
        <v>8</v>
      </c>
      <c r="B14" s="9">
        <f>SUM(EBJun!B14,EBMay!B14,EBApr!B14,EBMar!B14,EBFeb!B14,EBJan!B14,EBDec!B14,EBNov!B14,EBOct!B14,EBSep!B14,EBAug!B14,EBJul!B14)</f>
        <v>1345</v>
      </c>
      <c r="C14" s="9">
        <f>SUM(EBJun!C14,EBMay!C14,EBApr!C14,EBMar!C14,EBFeb!C14,EBJan!C14,EBDec!C14,EBNov!C14,EBOct!C14,EBSep!C14,EBAug!C14,EBJul!C14)</f>
        <v>6110</v>
      </c>
      <c r="D14" s="9">
        <f>SUM(EBJun!D14,EBMay!D14,EBApr!D14,EBMar!D14,EBFeb!D14,EBJan!D14,EBDec!D14,EBNov!D14,EBOct!D14,EBSep!D14,EBAug!D14,EBJul!D14)</f>
        <v>7508</v>
      </c>
      <c r="E14" s="9">
        <f>SUM(EBJun!E14,EBMay!E14,EBApr!E14,EBMar!E14,EBFeb!E14,EBJan!E14,EBDec!E14,EBNov!E14,EBOct!E14,EBSep!E14,EBAug!E14,EBJul!E14)</f>
        <v>2552</v>
      </c>
      <c r="F14" s="123">
        <f t="shared" si="0"/>
        <v>17515</v>
      </c>
    </row>
    <row r="15" spans="1:6">
      <c r="A15" s="120" t="s">
        <v>82</v>
      </c>
      <c r="B15" s="228"/>
      <c r="C15" s="228"/>
      <c r="D15" s="228"/>
      <c r="E15" s="228"/>
      <c r="F15" s="228"/>
    </row>
    <row r="16" spans="1:6">
      <c r="A16" s="122" t="s">
        <v>7</v>
      </c>
      <c r="B16" s="9">
        <f>SUM(EBJun!B16,EBMay!B16,EBApr!B16,EBMar!B16,EBFeb!B16,EBJan!B16,EBDec!B16,EBNov!B16,EBOct!B16,EBSep!B16,EBAug!B16,EBJul!B16)</f>
        <v>828</v>
      </c>
      <c r="C16" s="9">
        <f>SUM(EBJun!C16,EBMay!C16,EBApr!C16,EBMar!C16,EBFeb!C16,EBJan!C16,EBDec!C16,EBNov!C16,EBOct!C16,EBSep!C16,EBAug!C16,EBJul!C16)</f>
        <v>1712</v>
      </c>
      <c r="D16" s="9">
        <f>SUM(EBJun!D16,EBMay!D16,EBApr!D16,EBMar!D16,EBFeb!D16,EBJan!D16,EBDec!D16,EBNov!D16,EBOct!D16,EBSep!D16,EBAug!D16,EBJul!D16)</f>
        <v>4053</v>
      </c>
      <c r="E16" s="9">
        <f>SUM(EBJun!E16,EBMay!E16,EBApr!E16,EBMar!E16,EBFeb!E16,EBJan!E16,EBDec!E16,EBNov!E16,EBOct!E16,EBSep!E16,EBAug!E16,EBJul!E16)</f>
        <v>969</v>
      </c>
      <c r="F16" s="123">
        <f t="shared" si="0"/>
        <v>7562</v>
      </c>
    </row>
    <row r="17" spans="1:6">
      <c r="A17" s="122" t="s">
        <v>8</v>
      </c>
      <c r="B17" s="9">
        <f>SUM(EBJun!B17,EBMay!B17,EBApr!B17,EBMar!B17,EBFeb!B17,EBJan!B17,EBDec!B17,EBNov!B17,EBOct!B17,EBSep!B17,EBAug!B17,EBJul!B17)</f>
        <v>2931</v>
      </c>
      <c r="C17" s="9">
        <f>SUM(EBJun!C17,EBMay!C17,EBApr!C17,EBMar!C17,EBFeb!C17,EBJan!C17,EBDec!C17,EBNov!C17,EBOct!C17,EBSep!C17,EBAug!C17,EBJul!C17)</f>
        <v>6596</v>
      </c>
      <c r="D17" s="9">
        <f>SUM(EBJun!D17,EBMay!D17,EBApr!D17,EBMar!D17,EBFeb!D17,EBJan!D17,EBDec!D17,EBNov!D17,EBOct!D17,EBSep!D17,EBAug!D17,EBJul!D17)</f>
        <v>7653</v>
      </c>
      <c r="E17" s="9">
        <f>SUM(EBJun!E17,EBMay!E17,EBApr!E17,EBMar!E17,EBFeb!E17,EBJan!E17,EBDec!E17,EBNov!E17,EBOct!E17,EBSep!E17,EBAug!E17,EBJul!E17)</f>
        <v>2962</v>
      </c>
      <c r="F17" s="123">
        <f t="shared" si="0"/>
        <v>20142</v>
      </c>
    </row>
    <row r="18" spans="1:6">
      <c r="A18" s="120" t="s">
        <v>145</v>
      </c>
      <c r="B18" s="228"/>
      <c r="C18" s="228"/>
      <c r="D18" s="228"/>
      <c r="E18" s="228"/>
      <c r="F18" s="228"/>
    </row>
    <row r="19" spans="1:6">
      <c r="A19" s="122" t="s">
        <v>4</v>
      </c>
      <c r="B19" s="9">
        <f>SUM(EBJun!B19,EBMay!B19,EBApr!B19,EBMar!B19,EBFeb!B19,EBJan!B19,EBDec!B19,EBNov!B19,EBOct!B19,EBSep!B19,EBAug!B19,EBJul!B19)</f>
        <v>2844</v>
      </c>
      <c r="C19" s="9">
        <f>SUM(EBJun!C19,EBMay!C19,EBApr!C19,EBMar!C19,EBFeb!C19,EBJan!C19,EBDec!C19,EBNov!C19,EBOct!C19,EBSep!C19,EBAug!C19,EBJul!C19)</f>
        <v>3944</v>
      </c>
      <c r="D19" s="9">
        <f>SUM(EBJun!D19,EBMay!D19,EBApr!D19,EBMar!D19,EBFeb!D19,EBJan!D19,EBDec!D19,EBNov!D19,EBOct!D19,EBSep!D19,EBAug!D19,EBJul!D19)</f>
        <v>4273</v>
      </c>
      <c r="E19" s="9">
        <f>SUM(EBJun!E19,EBMay!E19,EBApr!E19,EBMar!E19,EBFeb!E19,EBJan!E19,EBDec!E19,EBNov!E19,EBOct!E19,EBSep!E19,EBAug!E19,EBJul!E19)</f>
        <v>2912</v>
      </c>
      <c r="F19" s="123">
        <f t="shared" si="0"/>
        <v>13973</v>
      </c>
    </row>
    <row r="20" spans="1:6">
      <c r="A20" s="122" t="s">
        <v>5</v>
      </c>
      <c r="B20" s="9">
        <f>SUM(EBJun!B20,EBMay!B20,EBApr!B20,EBMar!B20,EBFeb!B20,EBJan!B20,EBDec!B20,EBNov!B20,EBOct!B20,EBSep!B20,EBAug!B20,EBJul!B20)</f>
        <v>7181</v>
      </c>
      <c r="C20" s="9">
        <f>SUM(EBJun!C20,EBMay!C20,EBApr!C20,EBMar!C20,EBFeb!C20,EBJan!C20,EBDec!C20,EBNov!C20,EBOct!C20,EBSep!C20,EBAug!C20,EBJul!C20)</f>
        <v>7183</v>
      </c>
      <c r="D20" s="9">
        <f>SUM(EBJun!D20,EBMay!D20,EBApr!D20,EBMar!D20,EBFeb!D20,EBJan!D20,EBDec!D20,EBNov!D20,EBOct!D20,EBSep!D20,EBAug!D20,EBJul!D20)</f>
        <v>7616</v>
      </c>
      <c r="E20" s="9">
        <f>SUM(EBJun!E20,EBMay!E20,EBApr!E20,EBMar!E20,EBFeb!E20,EBJan!E20,EBDec!E20,EBNov!E20,EBOct!E20,EBSep!E20,EBAug!E20,EBJul!E20)</f>
        <v>5464</v>
      </c>
      <c r="F20" s="123">
        <f t="shared" si="0"/>
        <v>27444</v>
      </c>
    </row>
    <row r="21" spans="1:6">
      <c r="A21" s="13" t="s">
        <v>167</v>
      </c>
      <c r="B21" s="228"/>
      <c r="C21" s="228"/>
      <c r="D21" s="228"/>
      <c r="E21" s="228"/>
      <c r="F21" s="228"/>
    </row>
    <row r="22" spans="1:6">
      <c r="A22" s="122" t="s">
        <v>4</v>
      </c>
      <c r="B22" s="9">
        <f>SUM(EBJun!B22,EBMay!B22,EBApr!B22,EBMar!B22,EBFeb!B22,EBJan!B22,EBDec!B22,EBNov!B22,EBOct!B22,EBSep!B22,EBAug!B22,EBJul!B22)</f>
        <v>742</v>
      </c>
      <c r="C22" s="9">
        <f>SUM(EBJun!C22,EBMay!C22,EBApr!C22,EBMar!C22,EBFeb!C22,EBJan!C22,EBDec!C22,EBNov!C22,EBOct!C22,EBSep!C22,EBAug!C22,EBJul!C22)</f>
        <v>2030</v>
      </c>
      <c r="D22" s="9">
        <f>SUM(EBJun!D22,EBMay!D22,EBApr!D22,EBMar!D22,EBFeb!D22,EBJan!D22,EBDec!D22,EBNov!D22,EBOct!D22,EBSep!D22,EBAug!D22,EBJul!D22)</f>
        <v>3610</v>
      </c>
      <c r="E22" s="9">
        <f>SUM(EBJun!E22,EBMay!E22,EBApr!E22,EBMar!E22,EBFeb!E22,EBJan!E22,EBDec!E22,EBNov!E22,EBOct!E22,EBSep!E22,EBAug!E22,EBJul!E22)</f>
        <v>1134</v>
      </c>
      <c r="F22" s="123">
        <f t="shared" si="0"/>
        <v>7516</v>
      </c>
    </row>
    <row r="23" spans="1:6">
      <c r="A23" s="122" t="s">
        <v>5</v>
      </c>
      <c r="B23" s="9">
        <f>SUM(EBJun!B23,EBMay!B23,EBApr!B23,EBMar!B23,EBFeb!B23,EBJan!B23,EBDec!B23,EBNov!B23,EBOct!B23,EBSep!B23,EBAug!B23,EBJul!B23)</f>
        <v>2657</v>
      </c>
      <c r="C23" s="9">
        <f>SUM(EBJun!C23,EBMay!C23,EBApr!C23,EBMar!C23,EBFeb!C23,EBJan!C23,EBDec!C23,EBNov!C23,EBOct!C23,EBSep!C23,EBAug!C23,EBJul!C23)</f>
        <v>9252</v>
      </c>
      <c r="D23" s="9">
        <f>SUM(EBJun!D23,EBMay!D23,EBApr!D23,EBMar!D23,EBFeb!D23,EBJan!D23,EBDec!D23,EBNov!D23,EBOct!D23,EBSep!D23,EBAug!D23,EBJul!D23)</f>
        <v>7771</v>
      </c>
      <c r="E23" s="9">
        <f>SUM(EBJun!E23,EBMay!E23,EBApr!E23,EBMar!E23,EBFeb!E23,EBJan!E23,EBDec!E23,EBNov!E23,EBOct!E23,EBSep!E23,EBAug!E23,EBJul!E23)</f>
        <v>5294</v>
      </c>
      <c r="F23" s="123">
        <f t="shared" si="0"/>
        <v>24974</v>
      </c>
    </row>
    <row r="24" spans="1:6">
      <c r="A24" s="120" t="s">
        <v>83</v>
      </c>
      <c r="B24" s="228"/>
      <c r="C24" s="228"/>
      <c r="D24" s="228"/>
      <c r="E24" s="228"/>
      <c r="F24" s="228"/>
    </row>
    <row r="25" spans="1:6">
      <c r="A25" s="122" t="s">
        <v>4</v>
      </c>
      <c r="B25" s="9">
        <f>SUM(EBJun!B25,EBMay!B25,EBApr!B25,EBMar!B25,EBFeb!B25,EBJan!B25,EBDec!B25,EBNov!B25,EBOct!B25,EBSep!B25,EBAug!B25,EBJul!B25)</f>
        <v>347</v>
      </c>
      <c r="C25" s="9">
        <f>SUM(EBJun!C25,EBMay!C25,EBApr!C25,EBMar!C25,EBFeb!C25,EBJan!C25,EBDec!C25,EBNov!C25,EBOct!C25,EBSep!C25,EBAug!C25,EBJul!C25)</f>
        <v>1195</v>
      </c>
      <c r="D25" s="9">
        <f>SUM(EBJun!D25,EBMay!D25,EBApr!D25,EBMar!D25,EBFeb!D25,EBJan!D25,EBDec!D25,EBNov!D25,EBOct!D25,EBSep!D25,EBAug!D25,EBJul!D25)</f>
        <v>3557</v>
      </c>
      <c r="E25" s="9">
        <f>SUM(EBJun!E25,EBMay!E25,EBApr!E25,EBMar!E25,EBFeb!E25,EBJan!E25,EBDec!E25,EBNov!E25,EBOct!E25,EBSep!E25,EBAug!E25,EBJul!E25)</f>
        <v>702</v>
      </c>
      <c r="F25" s="123">
        <f t="shared" si="0"/>
        <v>5801</v>
      </c>
    </row>
    <row r="26" spans="1:6">
      <c r="A26" s="122" t="s">
        <v>5</v>
      </c>
      <c r="B26" s="9">
        <f>SUM(EBJun!B26,EBMay!B26,EBApr!B26,EBMar!B26,EBFeb!B26,EBJan!B26,EBDec!B26,EBNov!B26,EBOct!B26,EBSep!B26,EBAug!B26,EBJul!B26)</f>
        <v>1513</v>
      </c>
      <c r="C26" s="9">
        <f>SUM(EBJun!C26,EBMay!C26,EBApr!C26,EBMar!C26,EBFeb!C26,EBJan!C26,EBDec!C26,EBNov!C26,EBOct!C26,EBSep!C26,EBAug!C26,EBJul!C26)</f>
        <v>5875</v>
      </c>
      <c r="D26" s="9">
        <f>SUM(EBJun!D26,EBMay!D26,EBApr!D26,EBMar!D26,EBFeb!D26,EBJan!D26,EBDec!D26,EBNov!D26,EBOct!D26,EBSep!D26,EBAug!D26,EBJul!D26)</f>
        <v>7486</v>
      </c>
      <c r="E26" s="9">
        <f>SUM(EBJun!E26,EBMay!E26,EBApr!E26,EBMar!E26,EBFeb!E26,EBJan!E26,EBDec!E26,EBNov!E26,EBOct!E26,EBSep!E26,EBAug!E26,EBJul!E26)</f>
        <v>2654</v>
      </c>
      <c r="F26" s="123">
        <f t="shared" si="0"/>
        <v>17528</v>
      </c>
    </row>
    <row r="27" spans="1:6">
      <c r="A27" s="120" t="s">
        <v>129</v>
      </c>
      <c r="B27" s="228"/>
      <c r="C27" s="228"/>
      <c r="D27" s="228"/>
      <c r="E27" s="228"/>
      <c r="F27" s="228"/>
    </row>
    <row r="28" spans="1:6">
      <c r="A28" s="122" t="s">
        <v>4</v>
      </c>
      <c r="B28" s="9">
        <f>SUM(EBJun!B28,EBMay!B28,EBApr!B28,EBMar!B28,EBFeb!B28,EBJan!B28,EBDec!B28,EBNov!B28,EBOct!B28,EBSep!B28,EBAug!B28,EBJul!B28)</f>
        <v>892</v>
      </c>
      <c r="C28" s="9">
        <f>SUM(EBJun!C28,EBMay!C28,EBApr!C28,EBMar!C28,EBFeb!C28,EBJan!C28,EBDec!C28,EBNov!C28,EBOct!C28,EBSep!C28,EBAug!C28,EBJul!C28)</f>
        <v>2616</v>
      </c>
      <c r="D28" s="9">
        <f>SUM(EBJun!D28,EBMay!D28,EBApr!D28,EBMar!D28,EBFeb!D28,EBJan!D28,EBDec!D28,EBNov!D28,EBOct!D28,EBSep!D28,EBAug!D28,EBJul!D28)</f>
        <v>3500</v>
      </c>
      <c r="E28" s="9">
        <f>SUM(EBJun!E28,EBMay!E28,EBApr!E28,EBMar!E28,EBFeb!E28,EBJan!E28,EBDec!E28,EBNov!E28,EBOct!E28,EBSep!E28,EBAug!E28,EBJul!E28)</f>
        <v>1200</v>
      </c>
      <c r="F28" s="123">
        <f t="shared" si="0"/>
        <v>8208</v>
      </c>
    </row>
    <row r="29" spans="1:6">
      <c r="A29" s="122" t="s">
        <v>5</v>
      </c>
      <c r="B29" s="9">
        <f>SUM(EBJun!B29,EBMay!B29,EBApr!B29,EBMar!B29,EBFeb!B29,EBJan!B29,EBDec!B29,EBNov!B29,EBOct!B29,EBSep!B29,EBAug!B29,EBJul!B29)</f>
        <v>1849</v>
      </c>
      <c r="C29" s="9">
        <f>SUM(EBJun!C29,EBMay!C29,EBApr!C29,EBMar!C29,EBFeb!C29,EBJan!C29,EBDec!C29,EBNov!C29,EBOct!C29,EBSep!C29,EBAug!C29,EBJul!C29)</f>
        <v>7040</v>
      </c>
      <c r="D29" s="9">
        <f>SUM(EBJun!D29,EBMay!D29,EBApr!D29,EBMar!D29,EBFeb!D29,EBJan!D29,EBDec!D29,EBNov!D29,EBOct!D29,EBSep!D29,EBAug!D29,EBJul!D29)</f>
        <v>7683</v>
      </c>
      <c r="E29" s="9">
        <f>SUM(EBJun!E29,EBMay!E29,EBApr!E29,EBMar!E29,EBFeb!E29,EBJan!E29,EBDec!E29,EBNov!E29,EBOct!E29,EBSep!E29,EBAug!E29,EBJul!E29)</f>
        <v>2927</v>
      </c>
      <c r="F29" s="123">
        <f t="shared" si="0"/>
        <v>19499</v>
      </c>
    </row>
    <row r="30" spans="1:6">
      <c r="A30" s="120" t="s">
        <v>9</v>
      </c>
      <c r="B30" s="228"/>
      <c r="C30" s="228"/>
      <c r="D30" s="228"/>
      <c r="E30" s="228"/>
      <c r="F30" s="228"/>
    </row>
    <row r="31" spans="1:6">
      <c r="A31" s="122" t="s">
        <v>4</v>
      </c>
      <c r="B31" s="9">
        <f>SUM(EBJun!B31,EBMay!B31,EBApr!B31,EBMar!B31,EBFeb!B31,EBJan!B31,EBDec!B31,EBNov!B31,EBOct!B31,EBSep!B31,EBAug!B31,EBJul!B31)</f>
        <v>804</v>
      </c>
      <c r="C31" s="9">
        <f>SUM(EBJun!C31,EBMay!C31,EBApr!C31,EBMar!C31,EBFeb!C31,EBJan!C31,EBDec!C31,EBNov!C31,EBOct!C31,EBSep!C31,EBAug!C31,EBJul!C31)</f>
        <v>2553</v>
      </c>
      <c r="D31" s="9">
        <f>SUM(EBJun!D31,EBMay!D31,EBApr!D31,EBMar!D31,EBFeb!D31,EBJan!D31,EBDec!D31,EBNov!D31,EBOct!D31,EBSep!D31,EBAug!D31,EBJul!D31)</f>
        <v>3671</v>
      </c>
      <c r="E31" s="9">
        <f>SUM(EBJun!E31,EBMay!E31,EBApr!E31,EBMar!E31,EBFeb!E31,EBJan!E31,EBDec!E31,EBNov!E31,EBOct!E31,EBSep!E31,EBAug!E31,EBJul!E31)</f>
        <v>1123</v>
      </c>
      <c r="F31" s="123">
        <f t="shared" si="0"/>
        <v>8151</v>
      </c>
    </row>
    <row r="32" spans="1:6">
      <c r="A32" s="122" t="s">
        <v>5</v>
      </c>
      <c r="B32" s="9">
        <f>SUM(EBJun!B32,EBMay!B32,EBApr!B32,EBMar!B32,EBFeb!B32,EBJan!B32,EBDec!B32,EBNov!B32,EBOct!B32,EBSep!B32,EBAug!B32,EBJul!B32)</f>
        <v>2808</v>
      </c>
      <c r="C32" s="9">
        <f>SUM(EBJun!C32,EBMay!C32,EBApr!C32,EBMar!C32,EBFeb!C32,EBJan!C32,EBDec!C32,EBNov!C32,EBOct!C32,EBSep!C32,EBAug!C32,EBJul!C32)</f>
        <v>10834</v>
      </c>
      <c r="D32" s="9">
        <f>SUM(EBJun!D32,EBMay!D32,EBApr!D32,EBMar!D32,EBFeb!D32,EBJan!D32,EBDec!D32,EBNov!D32,EBOct!D32,EBSep!D32,EBAug!D32,EBJul!D32)</f>
        <v>8977</v>
      </c>
      <c r="E32" s="9">
        <f>SUM(EBJun!E32,EBMay!E32,EBApr!E32,EBMar!E32,EBFeb!E32,EBJan!E32,EBDec!E32,EBNov!E32,EBOct!E32,EBSep!E32,EBAug!E32,EBJul!E32)</f>
        <v>4104</v>
      </c>
      <c r="F32" s="123">
        <f t="shared" si="0"/>
        <v>26723</v>
      </c>
    </row>
    <row r="33" spans="1:6">
      <c r="A33" s="13" t="s">
        <v>179</v>
      </c>
      <c r="B33" s="228"/>
      <c r="C33" s="228"/>
      <c r="D33" s="228"/>
      <c r="E33" s="228"/>
      <c r="F33" s="228"/>
    </row>
    <row r="34" spans="1:6">
      <c r="A34" s="8" t="s">
        <v>4</v>
      </c>
      <c r="B34" s="9">
        <f>SUM(EBJun!B34,EBMay!B34,EBApr!B34,EBMar!B34,EBFeb!B34,EBJan!B34,EBDec!B34,EBNov!B34,EBOct!B34,EBSep!B34,EBAug!B34,EBJul!B34)</f>
        <v>318</v>
      </c>
      <c r="C34" s="9">
        <f>SUM(EBJun!C34,EBMay!C34,EBApr!C34,EBMar!C34,EBFeb!C34,EBJan!C34,EBDec!C34,EBNov!C34,EBOct!C34,EBSep!C34,EBAug!C34,EBJul!C34)</f>
        <v>1237</v>
      </c>
      <c r="D34" s="9">
        <f>SUM(EBJun!D34,EBMay!D34,EBApr!D34,EBMar!D34,EBFeb!D34,EBJan!D34,EBDec!D34,EBNov!D34,EBOct!D34,EBSep!D34,EBAug!D34,EBJul!D34)</f>
        <v>3535</v>
      </c>
      <c r="E34" s="9">
        <f>SUM(EBJun!E34,EBMay!E34,EBApr!E34,EBMar!E34,EBFeb!E34,EBJan!E34,EBDec!E34,EBNov!E34,EBOct!E34,EBSep!E34,EBAug!E34,EBJul!E34)</f>
        <v>860</v>
      </c>
      <c r="F34" s="123">
        <f t="shared" si="0"/>
        <v>5950</v>
      </c>
    </row>
    <row r="35" spans="1:6">
      <c r="A35" s="8" t="s">
        <v>5</v>
      </c>
      <c r="B35" s="9">
        <f>SUM(EBJun!B35,EBMay!B35,EBApr!B35,EBMar!B35,EBFeb!B35,EBJan!B35,EBDec!B35,EBNov!B35,EBOct!B35,EBSep!B35,EBAug!B35,EBJul!B35)</f>
        <v>1425</v>
      </c>
      <c r="C35" s="9">
        <f>SUM(EBJun!C35,EBMay!C35,EBApr!C35,EBMar!C35,EBFeb!C35,EBJan!C35,EBDec!C35,EBNov!C35,EBOct!C35,EBSep!C35,EBAug!C35,EBJul!C35)</f>
        <v>4651</v>
      </c>
      <c r="D35" s="9">
        <f>SUM(EBJun!D35,EBMay!D35,EBApr!D35,EBMar!D35,EBFeb!D35,EBJan!D35,EBDec!D35,EBNov!D35,EBOct!D35,EBSep!D35,EBAug!D35,EBJul!D35)</f>
        <v>7547</v>
      </c>
      <c r="E35" s="9">
        <f>SUM(EBJun!E35,EBMay!E35,EBApr!E35,EBMar!E35,EBFeb!E35,EBJan!E35,EBDec!E35,EBNov!E35,EBOct!E35,EBSep!E35,EBAug!E35,EBJul!E35)</f>
        <v>2757</v>
      </c>
      <c r="F35" s="123">
        <f t="shared" si="0"/>
        <v>16380</v>
      </c>
    </row>
    <row r="36" spans="1:6">
      <c r="A36" s="120" t="s">
        <v>10</v>
      </c>
      <c r="B36" s="228"/>
      <c r="C36" s="228"/>
      <c r="D36" s="228"/>
      <c r="E36" s="228"/>
      <c r="F36" s="228"/>
    </row>
    <row r="37" spans="1:6">
      <c r="A37" s="124" t="s">
        <v>4</v>
      </c>
      <c r="B37" s="9">
        <f>SUM(EBJun!B37,EBMay!B37,EBApr!B37,EBMar!B37,EBFeb!B37,EBJan!B37,EBDec!B37,EBNov!B37,EBOct!B37,EBSep!B37,EBAug!B37,EBJul!B37)</f>
        <v>568</v>
      </c>
      <c r="C37" s="9">
        <f>SUM(EBJun!C37,EBMay!C37,EBApr!C37,EBMar!C37,EBFeb!C37,EBJan!C37,EBDec!C37,EBNov!C37,EBOct!C37,EBSep!C37,EBAug!C37,EBJul!C37)</f>
        <v>7800</v>
      </c>
      <c r="D37" s="9">
        <f>SUM(EBJun!D37,EBMay!D37,EBApr!D37,EBMar!D37,EBFeb!D37,EBJan!D37,EBDec!D37,EBNov!D37,EBOct!D37,EBSep!D37,EBAug!D37,EBJul!D37)</f>
        <v>3555</v>
      </c>
      <c r="E37" s="9">
        <f>SUM(EBJun!E37,EBMay!E37,EBApr!E37,EBMar!E37,EBFeb!E37,EBJan!E37,EBDec!E37,EBNov!E37,EBOct!E37,EBSep!E37,EBAug!E37,EBJul!E37)</f>
        <v>2369</v>
      </c>
      <c r="F37" s="123">
        <f t="shared" si="0"/>
        <v>14292</v>
      </c>
    </row>
    <row r="38" spans="1:6">
      <c r="A38" s="122" t="s">
        <v>5</v>
      </c>
      <c r="B38" s="9">
        <f>SUM(EBJun!B38,EBMay!B38,EBApr!B38,EBMar!B38,EBFeb!B38,EBJan!B38,EBDec!B38,EBNov!B38,EBOct!B38,EBSep!B38,EBAug!B38,EBJul!B38)</f>
        <v>1758</v>
      </c>
      <c r="C38" s="9">
        <f>SUM(EBJun!C38,EBMay!C38,EBApr!C38,EBMar!C38,EBFeb!C38,EBJan!C38,EBDec!C38,EBNov!C38,EBOct!C38,EBSep!C38,EBAug!C38,EBJul!C38)</f>
        <v>22900</v>
      </c>
      <c r="D38" s="9">
        <f>SUM(EBJun!D38,EBMay!D38,EBApr!D38,EBMar!D38,EBFeb!D38,EBJan!D38,EBDec!D38,EBNov!D38,EBOct!D38,EBSep!D38,EBAug!D38,EBJul!D38)</f>
        <v>7620</v>
      </c>
      <c r="E38" s="9">
        <f>SUM(EBJun!E38,EBMay!E38,EBApr!E38,EBMar!E38,EBFeb!E38,EBJan!E38,EBDec!E38,EBNov!E38,EBOct!E38,EBSep!E38,EBAug!E38,EBJul!E38)</f>
        <v>7199</v>
      </c>
      <c r="F38" s="123">
        <f t="shared" si="0"/>
        <v>39477</v>
      </c>
    </row>
    <row r="39" spans="1:6">
      <c r="A39" s="120" t="s">
        <v>131</v>
      </c>
      <c r="B39" s="228"/>
      <c r="C39" s="228"/>
      <c r="D39" s="228"/>
      <c r="E39" s="228"/>
      <c r="F39" s="228"/>
    </row>
    <row r="40" spans="1:6">
      <c r="A40" s="124" t="s">
        <v>4</v>
      </c>
      <c r="B40" s="9">
        <f>SUM(EBJun!B40,EBMay!B40,EBApr!B40,EBMar!B40,EBFeb!B40,EBJan!B40,EBDec!B40,EBNov!B40,EBOct!B40,EBSep!B40,EBAug!B40,EBJul!B40)</f>
        <v>285</v>
      </c>
      <c r="C40" s="9">
        <f>SUM(EBJun!C40,EBMay!C40,EBApr!C40,EBMar!C40,EBFeb!C40,EBJan!C40,EBDec!C40,EBNov!C40,EBOct!C40,EBSep!C40,EBAug!C40,EBJul!C40)</f>
        <v>1140</v>
      </c>
      <c r="D40" s="9">
        <f>SUM(EBJun!D40,EBMay!D40,EBApr!D40,EBMar!D40,EBFeb!D40,EBJan!D40,EBDec!D40,EBNov!D40,EBOct!D40,EBSep!D40,EBAug!D40,EBJul!D40)</f>
        <v>3531</v>
      </c>
      <c r="E40" s="9">
        <f>SUM(EBJun!E40,EBMay!E40,EBApr!E40,EBMar!E40,EBFeb!E40,EBJan!E40,EBDec!E40,EBNov!E40,EBOct!E40,EBSep!E40,EBAug!E40,EBJul!E40)</f>
        <v>809</v>
      </c>
      <c r="F40" s="123">
        <f t="shared" si="0"/>
        <v>5765</v>
      </c>
    </row>
    <row r="41" spans="1:6">
      <c r="A41" s="122" t="s">
        <v>5</v>
      </c>
      <c r="B41" s="9">
        <f>SUM(EBJun!B41,EBMay!B41,EBApr!B41,EBMar!B41,EBFeb!B41,EBJan!B41,EBDec!B41,EBNov!B41,EBOct!B41,EBSep!B41,EBAug!B41,EBJul!B41)</f>
        <v>1223</v>
      </c>
      <c r="C41" s="9">
        <f>SUM(EBJun!C41,EBMay!C41,EBApr!C41,EBMar!C41,EBFeb!C41,EBJan!C41,EBDec!C41,EBNov!C41,EBOct!C41,EBSep!C41,EBAug!C41,EBJul!C41)</f>
        <v>5559</v>
      </c>
      <c r="D41" s="9">
        <f>SUM(EBJun!D41,EBMay!D41,EBApr!D41,EBMar!D41,EBFeb!D41,EBJan!D41,EBDec!D41,EBNov!D41,EBOct!D41,EBSep!D41,EBAug!D41,EBJul!D41)</f>
        <v>7532</v>
      </c>
      <c r="E41" s="9">
        <f>SUM(EBJun!E41,EBMay!E41,EBApr!E41,EBMar!E41,EBFeb!E41,EBJan!E41,EBDec!E41,EBNov!E41,EBOct!E41,EBSep!E41,EBAug!E41,EBJul!E41)</f>
        <v>3548</v>
      </c>
      <c r="F41" s="123">
        <f t="shared" si="0"/>
        <v>17862</v>
      </c>
    </row>
    <row r="42" spans="1:6">
      <c r="A42" s="13" t="s">
        <v>149</v>
      </c>
      <c r="B42" s="228"/>
      <c r="C42" s="228"/>
      <c r="D42" s="228"/>
      <c r="E42" s="228"/>
      <c r="F42" s="228"/>
    </row>
    <row r="43" spans="1:6">
      <c r="A43" s="8" t="s">
        <v>4</v>
      </c>
      <c r="B43" s="9">
        <f>SUM(EBJun!B43,EBMay!B43,EBApr!B43,EBMar!B43,EBFeb!B43,EBJan!B43,EBDec!B43,EBNov!B43,EBOct!B43,EBSep!B43,EBAug!B43,EBJul!B43)</f>
        <v>469</v>
      </c>
      <c r="C43" s="9">
        <f>SUM(EBJun!C43,EBMay!C43,EBApr!C43,EBMar!C43,EBFeb!C43,EBJan!C43,EBDec!C43,EBNov!C43,EBOct!C43,EBSep!C43,EBAug!C43,EBJul!C43)</f>
        <v>1126</v>
      </c>
      <c r="D43" s="9">
        <f>SUM(EBJun!D43,EBMay!D43,EBApr!D43,EBMar!D43,EBFeb!D43,EBJan!D43,EBDec!D43,EBNov!D43,EBOct!D43,EBSep!D43,EBAug!D43,EBJul!D43)</f>
        <v>3531</v>
      </c>
      <c r="E43" s="9">
        <f>SUM(EBJun!E43,EBMay!E43,EBApr!E43,EBMar!E43,EBFeb!E43,EBJan!E43,EBDec!E43,EBNov!E43,EBOct!E43,EBSep!E43,EBAug!E43,EBJul!E43)</f>
        <v>609</v>
      </c>
      <c r="F43" s="123">
        <f t="shared" si="0"/>
        <v>5735</v>
      </c>
    </row>
    <row r="44" spans="1:6">
      <c r="A44" s="8" t="s">
        <v>5</v>
      </c>
      <c r="B44" s="9">
        <f>SUM(EBJun!B44,EBMay!B44,EBApr!B44,EBMar!B44,EBFeb!B44,EBJan!B44,EBDec!B44,EBNov!B44,EBOct!B44,EBSep!B44,EBAug!B44,EBJul!B44)</f>
        <v>1629</v>
      </c>
      <c r="C44" s="9">
        <f>SUM(EBJun!C44,EBMay!C44,EBApr!C44,EBMar!C44,EBFeb!C44,EBJan!C44,EBDec!C44,EBNov!C44,EBOct!C44,EBSep!C44,EBAug!C44,EBJul!C44)</f>
        <v>5540</v>
      </c>
      <c r="D44" s="9">
        <f>SUM(EBJun!D44,EBMay!D44,EBApr!D44,EBMar!D44,EBFeb!D44,EBJan!D44,EBDec!D44,EBNov!D44,EBOct!D44,EBSep!D44,EBAug!D44,EBJul!D44)</f>
        <v>7485</v>
      </c>
      <c r="E44" s="9">
        <f>SUM(EBJun!E44,EBMay!E44,EBApr!E44,EBMar!E44,EBFeb!E44,EBJan!E44,EBDec!E44,EBNov!E44,EBOct!E44,EBSep!E44,EBAug!E44,EBJul!E44)</f>
        <v>2134</v>
      </c>
      <c r="F44" s="123">
        <f t="shared" si="0"/>
        <v>16788</v>
      </c>
    </row>
    <row r="45" spans="1:6">
      <c r="A45" s="6" t="s">
        <v>154</v>
      </c>
      <c r="B45" s="228"/>
      <c r="C45" s="228"/>
      <c r="D45" s="228"/>
      <c r="E45" s="228"/>
      <c r="F45" s="228"/>
    </row>
    <row r="46" spans="1:6">
      <c r="A46" s="8" t="s">
        <v>4</v>
      </c>
      <c r="B46" s="9">
        <f>SUM(EBJun!B46,EBMay!B46,EBApr!B46,EBMar!B46,EBFeb!B46,EBJan!B46,EBDec!B46,EBNov!B46,EBOct!B46,EBSep!B46,EBAug!B46,EBJul!B46)</f>
        <v>323</v>
      </c>
      <c r="C46" s="9">
        <f>SUM(EBJun!C46,EBMay!C46,EBApr!C46,EBMar!C46,EBFeb!C46,EBJan!C46,EBDec!C46,EBNov!C46,EBOct!C46,EBSep!C46,EBAug!C46,EBJul!C46)</f>
        <v>1223</v>
      </c>
      <c r="D46" s="9">
        <f>SUM(EBJun!D46,EBMay!D46,EBApr!D46,EBMar!D46,EBFeb!D46,EBJan!D46,EBDec!D46,EBNov!D46,EBOct!D46,EBSep!D46,EBAug!D46,EBJul!D46)</f>
        <v>3561</v>
      </c>
      <c r="E46" s="9">
        <f>SUM(EBJun!E46,EBMay!E46,EBApr!E46,EBMar!E46,EBFeb!E46,EBJan!E46,EBDec!E46,EBNov!E46,EBOct!E46,EBSep!E46,EBAug!E46,EBJul!E46)</f>
        <v>650</v>
      </c>
      <c r="F46" s="123">
        <f t="shared" si="0"/>
        <v>5757</v>
      </c>
    </row>
    <row r="47" spans="1:6">
      <c r="A47" s="8" t="s">
        <v>5</v>
      </c>
      <c r="B47" s="9">
        <f>SUM(EBJun!B47,EBMay!B47,EBApr!B47,EBMar!B47,EBFeb!B47,EBJan!B47,EBDec!B47,EBNov!B47,EBOct!B47,EBSep!B47,EBAug!B47,EBJul!B47)</f>
        <v>1373</v>
      </c>
      <c r="C47" s="9">
        <f>SUM(EBJun!C47,EBMay!C47,EBApr!C47,EBMar!C47,EBFeb!C47,EBJan!C47,EBDec!C47,EBNov!C47,EBOct!C47,EBSep!C47,EBAug!C47,EBJul!C47)</f>
        <v>5949</v>
      </c>
      <c r="D47" s="9">
        <f>SUM(EBJun!D47,EBMay!D47,EBApr!D47,EBMar!D47,EBFeb!D47,EBJan!D47,EBDec!D47,EBNov!D47,EBOct!D47,EBSep!D47,EBAug!D47,EBJul!D47)</f>
        <v>7552</v>
      </c>
      <c r="E47" s="9">
        <f>SUM(EBJun!E47,EBMay!E47,EBApr!E47,EBMar!E47,EBFeb!E47,EBJan!E47,EBDec!E47,EBNov!E47,EBOct!E47,EBSep!E47,EBAug!E47,EBJul!E47)</f>
        <v>2451</v>
      </c>
      <c r="F47" s="123">
        <f t="shared" si="0"/>
        <v>17325</v>
      </c>
    </row>
    <row r="48" spans="1:6">
      <c r="A48" s="120" t="s">
        <v>11</v>
      </c>
      <c r="B48" s="228"/>
      <c r="C48" s="228"/>
      <c r="D48" s="228"/>
      <c r="E48" s="228"/>
      <c r="F48" s="228"/>
    </row>
    <row r="49" spans="1:6">
      <c r="A49" s="122" t="s">
        <v>4</v>
      </c>
      <c r="B49" s="9">
        <f>SUM(EBJun!B49,EBMay!B49,EBApr!B49,EBMar!B49,EBFeb!B49,EBJan!B49,EBDec!B49,EBNov!B49,EBOct!B49,EBSep!B49,EBAug!B49,EBJul!B49)</f>
        <v>1828</v>
      </c>
      <c r="C49" s="9">
        <f>SUM(EBJun!C49,EBMay!C49,EBApr!C49,EBMar!C49,EBFeb!C49,EBJan!C49,EBDec!C49,EBNov!C49,EBOct!C49,EBSep!C49,EBAug!C49,EBJul!C49)</f>
        <v>11973</v>
      </c>
      <c r="D49" s="9">
        <f>SUM(EBJun!D49,EBMay!D49,EBApr!D49,EBMar!D49,EBFeb!D49,EBJan!D49,EBDec!D49,EBNov!D49,EBOct!D49,EBSep!D49,EBAug!D49,EBJul!D49)</f>
        <v>3722</v>
      </c>
      <c r="E49" s="9">
        <f>SUM(EBJun!E49,EBMay!E49,EBApr!E49,EBMar!E49,EBFeb!E49,EBJan!E49,EBDec!E49,EBNov!E49,EBOct!E49,EBSep!E49,EBAug!E49,EBJul!E49)</f>
        <v>2224</v>
      </c>
      <c r="F49" s="123">
        <f t="shared" si="0"/>
        <v>19747</v>
      </c>
    </row>
    <row r="50" spans="1:6">
      <c r="A50" s="122" t="s">
        <v>5</v>
      </c>
      <c r="B50" s="9">
        <f>SUM(EBJun!B50,EBMay!B50,EBApr!B50,EBMar!B50,EBFeb!B50,EBJan!B50,EBDec!B50,EBNov!B50,EBOct!B50,EBSep!B50,EBAug!B50,EBJul!B50)</f>
        <v>6252</v>
      </c>
      <c r="C50" s="9">
        <f>SUM(EBJun!C50,EBMay!C50,EBApr!C50,EBMar!C50,EBFeb!C50,EBJan!C50,EBDec!C50,EBNov!C50,EBOct!C50,EBSep!C50,EBAug!C50,EBJul!C50)</f>
        <v>39786</v>
      </c>
      <c r="D50" s="9">
        <f>SUM(EBJun!D50,EBMay!D50,EBApr!D50,EBMar!D50,EBFeb!D50,EBJan!D50,EBDec!D50,EBNov!D50,EBOct!D50,EBSep!D50,EBAug!D50,EBJul!D50)</f>
        <v>8087</v>
      </c>
      <c r="E50" s="9">
        <f>SUM(EBJun!E50,EBMay!E50,EBApr!E50,EBMar!E50,EBFeb!E50,EBJan!E50,EBDec!E50,EBNov!E50,EBOct!E50,EBSep!E50,EBAug!E50,EBJul!E50)</f>
        <v>7300</v>
      </c>
      <c r="F50" s="123">
        <f t="shared" si="0"/>
        <v>61425</v>
      </c>
    </row>
    <row r="51" spans="1:6">
      <c r="A51" s="120" t="s">
        <v>12</v>
      </c>
      <c r="B51" s="228"/>
      <c r="C51" s="228"/>
      <c r="D51" s="228"/>
      <c r="E51" s="228"/>
      <c r="F51" s="229"/>
    </row>
    <row r="52" spans="1:6" s="18" customFormat="1">
      <c r="A52" s="122" t="s">
        <v>4</v>
      </c>
      <c r="B52" s="9">
        <f>SUM(EBJun!B52,EBMay!B52,EBApr!B52,EBMar!B52,EBFeb!B52,EBJan!B52,EBDec!B52,EBNov!B52,EBOct!B52,EBSep!B52,EBAug!B52,EBJul!B52)</f>
        <v>1575</v>
      </c>
      <c r="C52" s="9">
        <f>SUM(EBJun!C52,EBMay!C52,EBApr!C52,EBMar!C52,EBFeb!C52,EBJan!C52,EBDec!C52,EBNov!C52,EBOct!C52,EBSep!C52,EBAug!C52,EBJul!C52)</f>
        <v>2424</v>
      </c>
      <c r="D52" s="9">
        <f>SUM(EBJun!D52,EBMay!D52,EBApr!D52,EBMar!D52,EBFeb!D52,EBJan!D52,EBDec!D52,EBNov!D52,EBOct!D52,EBSep!D52,EBAug!D52,EBJul!D52)</f>
        <v>3658</v>
      </c>
      <c r="E52" s="9">
        <f>SUM(EBJun!E52,EBMay!E52,EBApr!E52,EBMar!E52,EBFeb!E52,EBJan!E52,EBDec!E52,EBNov!E52,EBOct!E52,EBSep!E52,EBAug!E52,EBJul!E52)</f>
        <v>1594</v>
      </c>
      <c r="F52" s="123">
        <f t="shared" si="0"/>
        <v>9251</v>
      </c>
    </row>
    <row r="53" spans="1:6">
      <c r="A53" s="122" t="s">
        <v>5</v>
      </c>
      <c r="B53" s="9">
        <f>SUM(EBJun!B53,EBMay!B53,EBApr!B53,EBMar!B53,EBFeb!B53,EBJan!B53,EBDec!B53,EBNov!B53,EBOct!B53,EBSep!B53,EBAug!B53,EBJul!B53)</f>
        <v>4043</v>
      </c>
      <c r="C53" s="9">
        <f>SUM(EBJun!C53,EBMay!C53,EBApr!C53,EBMar!C53,EBFeb!C53,EBJan!C53,EBDec!C53,EBNov!C53,EBOct!C53,EBSep!C53,EBAug!C53,EBJul!C53)</f>
        <v>7316</v>
      </c>
      <c r="D53" s="9">
        <f>SUM(EBJun!D53,EBMay!D53,EBApr!D53,EBMar!D53,EBFeb!D53,EBJan!D53,EBDec!D53,EBNov!D53,EBOct!D53,EBSep!D53,EBAug!D53,EBJul!D53)</f>
        <v>7884</v>
      </c>
      <c r="E53" s="9">
        <f>SUM(EBJun!E53,EBMay!E53,EBApr!E53,EBMar!E53,EBFeb!E53,EBJan!E53,EBDec!E53,EBNov!E53,EBOct!E53,EBSep!E53,EBAug!E53,EBJul!E53)</f>
        <v>4022</v>
      </c>
      <c r="F53" s="123">
        <f t="shared" si="0"/>
        <v>23265</v>
      </c>
    </row>
    <row r="54" spans="1:6">
      <c r="A54" s="13" t="s">
        <v>147</v>
      </c>
      <c r="B54" s="228"/>
      <c r="C54" s="228"/>
      <c r="D54" s="228"/>
      <c r="E54" s="228"/>
      <c r="F54" s="229"/>
    </row>
    <row r="55" spans="1:6">
      <c r="A55" s="8" t="s">
        <v>4</v>
      </c>
      <c r="B55" s="9">
        <f>SUM(EBJun!B55,EBMay!B55,EBApr!B55,EBMar!B55,EBFeb!B55,EBJan!B55,EBDec!B55,EBNov!B55,EBOct!B55,EBSep!B55,EBAug!B55,EBJul!B55)</f>
        <v>238</v>
      </c>
      <c r="C55" s="9">
        <f>SUM(EBJun!C55,EBMay!C55,EBApr!C55,EBMar!C55,EBFeb!C55,EBJan!C55,EBDec!C55,EBNov!C55,EBOct!C55,EBSep!C55,EBAug!C55,EBJul!C55)</f>
        <v>835</v>
      </c>
      <c r="D55" s="9">
        <f>SUM(EBJun!D55,EBMay!D55,EBApr!D55,EBMar!D55,EBFeb!D55,EBJan!D55,EBDec!D55,EBNov!D55,EBOct!D55,EBSep!D55,EBAug!D55,EBJul!D55)</f>
        <v>1525</v>
      </c>
      <c r="E55" s="9">
        <f>SUM(EBJun!E55,EBMay!E55,EBApr!E55,EBMar!E55,EBFeb!E55,EBJan!E55,EBDec!E55,EBNov!E55,EBOct!E55,EBSep!E55,EBAug!E55,EBJul!E55)</f>
        <v>761</v>
      </c>
      <c r="F55" s="123">
        <f t="shared" si="0"/>
        <v>3359</v>
      </c>
    </row>
    <row r="56" spans="1:6">
      <c r="A56" s="8" t="s">
        <v>5</v>
      </c>
      <c r="B56" s="9">
        <f>SUM(EBJun!B56,EBMay!B56,EBApr!B56,EBMar!B56,EBFeb!B56,EBJan!B56,EBDec!B56,EBNov!B56,EBOct!B56,EBSep!B56,EBAug!B56,EBJul!B56)</f>
        <v>669</v>
      </c>
      <c r="C56" s="9">
        <f>SUM(EBJun!C56,EBMay!C56,EBApr!C56,EBMar!C56,EBFeb!C56,EBJan!C56,EBDec!C56,EBNov!C56,EBOct!C56,EBSep!C56,EBAug!C56,EBJul!C56)</f>
        <v>3200</v>
      </c>
      <c r="D56" s="9">
        <f>SUM(EBJun!D56,EBMay!D56,EBApr!D56,EBMar!D56,EBFeb!D56,EBJan!D56,EBDec!D56,EBNov!D56,EBOct!D56,EBSep!D56,EBAug!D56,EBJul!D56)</f>
        <v>2803</v>
      </c>
      <c r="E56" s="9">
        <f>SUM(EBJun!E56,EBMay!E56,EBApr!E56,EBMar!E56,EBFeb!E56,EBJan!E56,EBDec!E56,EBNov!E56,EBOct!E56,EBSep!E56,EBAug!E56,EBJul!E56)</f>
        <v>2104</v>
      </c>
      <c r="F56" s="123">
        <f t="shared" si="0"/>
        <v>8776</v>
      </c>
    </row>
    <row r="57" spans="1:6">
      <c r="A57" s="120" t="s">
        <v>105</v>
      </c>
      <c r="B57" s="228"/>
      <c r="C57" s="228"/>
      <c r="D57" s="228"/>
      <c r="E57" s="228"/>
      <c r="F57" s="229"/>
    </row>
    <row r="58" spans="1:6">
      <c r="A58" s="122" t="s">
        <v>4</v>
      </c>
      <c r="B58" s="9">
        <f>SUM(EBJun!B58,EBMay!B58,EBApr!B58,EBMar!B58,EBFeb!B58,EBJan!B58,EBDec!B58,EBNov!B58,EBOct!B58,EBSep!B58,EBAug!B58,EBJul!B58)</f>
        <v>249</v>
      </c>
      <c r="C58" s="9">
        <f>SUM(EBJun!C58,EBMay!C58,EBApr!C58,EBMar!C58,EBFeb!C58,EBJan!C58,EBDec!C58,EBNov!C58,EBOct!C58,EBSep!C58,EBAug!C58,EBJul!C58)</f>
        <v>6604</v>
      </c>
      <c r="D58" s="9">
        <f>SUM(EBJun!D58,EBMay!D58,EBApr!D58,EBMar!D58,EBFeb!D58,EBJan!D58,EBDec!D58,EBNov!D58,EBOct!D58,EBSep!D58,EBAug!D58,EBJul!D58)</f>
        <v>7</v>
      </c>
      <c r="E58" s="9">
        <f>SUM(EBJun!E58,EBMay!E58,EBApr!E58,EBMar!E58,EBFeb!E58,EBJan!E58,EBDec!E58,EBNov!E58,EBOct!E58,EBSep!E58,EBAug!E58,EBJul!E58)</f>
        <v>1094</v>
      </c>
      <c r="F58" s="123">
        <f t="shared" si="0"/>
        <v>7954</v>
      </c>
    </row>
    <row r="59" spans="1:6">
      <c r="A59" s="122" t="s">
        <v>5</v>
      </c>
      <c r="B59" s="9">
        <f>SUM(EBJun!B59,EBMay!B59,EBApr!B59,EBMar!B59,EBFeb!B59,EBJan!B59,EBDec!B59,EBNov!B59,EBOct!B59,EBSep!B59,EBAug!B59,EBJul!B59)</f>
        <v>977</v>
      </c>
      <c r="C59" s="9">
        <f>SUM(EBJun!C59,EBMay!C59,EBApr!C59,EBMar!C59,EBFeb!C59,EBJan!C59,EBDec!C59,EBNov!C59,EBOct!C59,EBSep!C59,EBAug!C59,EBJul!C59)</f>
        <v>37787</v>
      </c>
      <c r="D59" s="9">
        <f>SUM(EBJun!D59,EBMay!D59,EBApr!D59,EBMar!D59,EBFeb!D59,EBJan!D59,EBDec!D59,EBNov!D59,EBOct!D59,EBSep!D59,EBAug!D59,EBJul!D59)</f>
        <v>30</v>
      </c>
      <c r="E59" s="9">
        <f>SUM(EBJun!E59,EBMay!E59,EBApr!E59,EBMar!E59,EBFeb!E59,EBJan!E59,EBDec!E59,EBNov!E59,EBOct!E59,EBSep!E59,EBAug!E59,EBJul!E59)</f>
        <v>5087</v>
      </c>
      <c r="F59" s="123">
        <f t="shared" si="0"/>
        <v>43881</v>
      </c>
    </row>
    <row r="60" spans="1:6">
      <c r="A60" s="120" t="s">
        <v>140</v>
      </c>
      <c r="B60" s="228"/>
      <c r="C60" s="228"/>
      <c r="D60" s="228"/>
      <c r="E60" s="228"/>
      <c r="F60" s="229"/>
    </row>
    <row r="61" spans="1:6">
      <c r="A61" s="122" t="s">
        <v>4</v>
      </c>
      <c r="B61" s="9">
        <f>SUM(EBJun!B61,EBMay!B61,EBApr!B61,EBMar!B61,EBFeb!B61,EBJan!B61,EBDec!B61,EBNov!B61,EBOct!B61,EBSep!B61,EBAug!B61,EBJul!B61)</f>
        <v>367</v>
      </c>
      <c r="C61" s="9">
        <f>SUM(EBJun!C61,EBMay!C61,EBApr!C61,EBMar!C61,EBFeb!C61,EBJan!C61,EBDec!C61,EBNov!C61,EBOct!C61,EBSep!C61,EBAug!C61,EBJul!C61)</f>
        <v>1375</v>
      </c>
      <c r="D61" s="9">
        <f>SUM(EBJun!D61,EBMay!D61,EBApr!D61,EBMar!D61,EBFeb!D61,EBJan!D61,EBDec!D61,EBNov!D61,EBOct!D61,EBSep!D61,EBAug!D61,EBJul!D61)</f>
        <v>3568</v>
      </c>
      <c r="E61" s="9">
        <f>SUM(EBJun!E61,EBMay!E61,EBApr!E61,EBMar!E61,EBFeb!E61,EBJan!E61,EBDec!E61,EBNov!E61,EBOct!E61,EBSep!E61,EBAug!E61,EBJul!E61)</f>
        <v>968</v>
      </c>
      <c r="F61" s="123">
        <f t="shared" si="0"/>
        <v>6278</v>
      </c>
    </row>
    <row r="62" spans="1:6">
      <c r="A62" s="122" t="s">
        <v>5</v>
      </c>
      <c r="B62" s="9">
        <f>SUM(EBJun!B62,EBMay!B62,EBApr!B62,EBMar!B62,EBFeb!B62,EBJan!B62,EBDec!B62,EBNov!B62,EBOct!B62,EBSep!B62,EBAug!B62,EBJul!B62)</f>
        <v>1743</v>
      </c>
      <c r="C62" s="9">
        <f>SUM(EBJun!C62,EBMay!C62,EBApr!C62,EBMar!C62,EBFeb!C62,EBJan!C62,EBDec!C62,EBNov!C62,EBOct!C62,EBSep!C62,EBAug!C62,EBJul!C62)</f>
        <v>6636</v>
      </c>
      <c r="D62" s="9">
        <f>SUM(EBJun!D62,EBMay!D62,EBApr!D62,EBMar!D62,EBFeb!D62,EBJan!D62,EBDec!D62,EBNov!D62,EBOct!D62,EBSep!D62,EBAug!D62,EBJul!D62)</f>
        <v>7701</v>
      </c>
      <c r="E62" s="9">
        <f>SUM(EBJun!E62,EBMay!E62,EBApr!E62,EBMar!E62,EBFeb!E62,EBJan!E62,EBDec!E62,EBNov!E62,EBOct!E62,EBSep!E62,EBAug!E62,EBJul!E62)</f>
        <v>4205</v>
      </c>
      <c r="F62" s="123">
        <f t="shared" si="0"/>
        <v>20285</v>
      </c>
    </row>
    <row r="63" spans="1:6">
      <c r="A63" s="120" t="s">
        <v>104</v>
      </c>
      <c r="B63" s="228"/>
      <c r="C63" s="228"/>
      <c r="D63" s="228"/>
      <c r="E63" s="228"/>
      <c r="F63" s="229"/>
    </row>
    <row r="64" spans="1:6">
      <c r="A64" s="122" t="s">
        <v>4</v>
      </c>
      <c r="B64" s="9">
        <f>SUM(EBJun!B64,EBMay!B64,EBApr!B64,EBMar!B64,EBFeb!B64,EBJan!B64,EBDec!B64,EBNov!B64,EBOct!B64,EBSep!B64,EBAug!B64,EBJul!B64)</f>
        <v>1233</v>
      </c>
      <c r="C64" s="9">
        <f>SUM(EBJun!C64,EBMay!C64,EBApr!C64,EBMar!C64,EBFeb!C64,EBJan!C64,EBDec!C64,EBNov!C64,EBOct!C64,EBSep!C64,EBAug!C64,EBJul!C64)</f>
        <v>4928</v>
      </c>
      <c r="D64" s="9">
        <f>SUM(EBJun!D64,EBMay!D64,EBApr!D64,EBMar!D64,EBFeb!D64,EBJan!D64,EBDec!D64,EBNov!D64,EBOct!D64,EBSep!D64,EBAug!D64,EBJul!D64)</f>
        <v>4137</v>
      </c>
      <c r="E64" s="9">
        <f>SUM(EBJun!E64,EBMay!E64,EBApr!E64,EBMar!E64,EBFeb!E64,EBJan!E64,EBDec!E64,EBNov!E64,EBOct!E64,EBSep!E64,EBAug!E64,EBJul!E64)</f>
        <v>1889</v>
      </c>
      <c r="F64" s="123">
        <f t="shared" si="0"/>
        <v>12187</v>
      </c>
    </row>
    <row r="65" spans="1:6">
      <c r="A65" s="122" t="s">
        <v>5</v>
      </c>
      <c r="B65" s="9">
        <f>SUM(EBJun!B65,EBMay!B65,EBApr!B65,EBMar!B65,EBFeb!B65,EBJan!B65,EBDec!B65,EBNov!B65,EBOct!B65,EBSep!B65,EBAug!B65,EBJul!B65)</f>
        <v>2903</v>
      </c>
      <c r="C65" s="9">
        <f>SUM(EBJun!C65,EBMay!C65,EBApr!C65,EBMar!C65,EBFeb!C65,EBJan!C65,EBDec!C65,EBNov!C65,EBOct!C65,EBSep!C65,EBAug!C65,EBJul!C65)</f>
        <v>8055</v>
      </c>
      <c r="D65" s="9">
        <f>SUM(EBJun!D65,EBMay!D65,EBApr!D65,EBMar!D65,EBFeb!D65,EBJan!D65,EBDec!D65,EBNov!D65,EBOct!D65,EBSep!D65,EBAug!D65,EBJul!D65)</f>
        <v>8088</v>
      </c>
      <c r="E65" s="9">
        <f>SUM(EBJun!E65,EBMay!E65,EBApr!E65,EBMar!E65,EBFeb!E65,EBJan!E65,EBDec!E65,EBNov!E65,EBOct!E65,EBSep!E65,EBAug!E65,EBJul!E65)</f>
        <v>3634</v>
      </c>
      <c r="F65" s="123">
        <f t="shared" si="0"/>
        <v>22680</v>
      </c>
    </row>
    <row r="66" spans="1:6">
      <c r="A66" s="120" t="s">
        <v>13</v>
      </c>
      <c r="B66" s="228"/>
      <c r="C66" s="228"/>
      <c r="D66" s="228"/>
      <c r="E66" s="228"/>
      <c r="F66" s="229"/>
    </row>
    <row r="67" spans="1:6">
      <c r="A67" s="122" t="s">
        <v>4</v>
      </c>
      <c r="B67" s="9">
        <f>SUM(EBJun!B67,EBMay!B67,EBApr!B67,EBMar!B67,EBFeb!B67,EBJan!B67,EBDec!B67,EBNov!B67,EBOct!B67,EBSep!B67,EBAug!B67,EBJul!B67)</f>
        <v>2053</v>
      </c>
      <c r="C67" s="9">
        <f>SUM(EBJun!C67,EBMay!C67,EBApr!C67,EBMar!C67,EBFeb!C67,EBJan!C67,EBDec!C67,EBNov!C67,EBOct!C67,EBSep!C67,EBAug!C67,EBJul!C67)</f>
        <v>19437</v>
      </c>
      <c r="D67" s="9">
        <f>SUM(EBJun!D67,EBMay!D67,EBApr!D67,EBMar!D67,EBFeb!D67,EBJan!D67,EBDec!D67,EBNov!D67,EBOct!D67,EBSep!D67,EBAug!D67,EBJul!D67)</f>
        <v>3753</v>
      </c>
      <c r="E67" s="9">
        <f>SUM(EBJun!E67,EBMay!E67,EBApr!E67,EBMar!E67,EBFeb!E67,EBJan!E67,EBDec!E67,EBNov!E67,EBOct!E67,EBSep!E67,EBAug!E67,EBJul!E67)</f>
        <v>2906</v>
      </c>
      <c r="F67" s="123">
        <f t="shared" si="0"/>
        <v>28149</v>
      </c>
    </row>
    <row r="68" spans="1:6">
      <c r="A68" s="122" t="s">
        <v>5</v>
      </c>
      <c r="B68" s="9">
        <f>SUM(EBJun!B68,EBMay!B68,EBApr!B68,EBMar!B68,EBFeb!B68,EBJan!B68,EBDec!B68,EBNov!B68,EBOct!B68,EBSep!B68,EBAug!B68,EBJul!B68)</f>
        <v>4879</v>
      </c>
      <c r="C68" s="9">
        <f>SUM(EBJun!C68,EBMay!C68,EBApr!C68,EBMar!C68,EBFeb!C68,EBJan!C68,EBDec!C68,EBNov!C68,EBOct!C68,EBSep!C68,EBAug!C68,EBJul!C68)</f>
        <v>58831</v>
      </c>
      <c r="D68" s="9">
        <f>SUM(EBJun!D68,EBMay!D68,EBApr!D68,EBMar!D68,EBFeb!D68,EBJan!D68,EBDec!D68,EBNov!D68,EBOct!D68,EBSep!D68,EBAug!D68,EBJul!D68)</f>
        <v>7853</v>
      </c>
      <c r="E68" s="9">
        <f>SUM(EBJun!E68,EBMay!E68,EBApr!E68,EBMar!E68,EBFeb!E68,EBJan!E68,EBDec!E68,EBNov!E68,EBOct!E68,EBSep!E68,EBAug!E68,EBJul!E68)</f>
        <v>7984</v>
      </c>
      <c r="F68" s="123">
        <f t="shared" si="0"/>
        <v>79547</v>
      </c>
    </row>
    <row r="69" spans="1:6">
      <c r="A69" s="120" t="s">
        <v>14</v>
      </c>
      <c r="B69" s="228"/>
      <c r="C69" s="228"/>
      <c r="D69" s="228"/>
      <c r="E69" s="228"/>
      <c r="F69" s="229"/>
    </row>
    <row r="70" spans="1:6">
      <c r="A70" s="122" t="s">
        <v>4</v>
      </c>
      <c r="B70" s="9">
        <f>SUM(EBJun!B70,EBMay!B70,EBApr!B70,EBMar!B70,EBFeb!B70,EBJan!B70,EBDec!B70,EBNov!B70,EBOct!B70,EBSep!B70,EBAug!B70,EBJul!B70)</f>
        <v>2614</v>
      </c>
      <c r="C70" s="9">
        <f>SUM(EBJun!C70,EBMay!C70,EBApr!C70,EBMar!C70,EBFeb!C70,EBJan!C70,EBDec!C70,EBNov!C70,EBOct!C70,EBSep!C70,EBAug!C70,EBJul!C70)</f>
        <v>8306</v>
      </c>
      <c r="D70" s="9">
        <f>SUM(EBJun!D70,EBMay!D70,EBApr!D70,EBMar!D70,EBFeb!D70,EBJan!D70,EBDec!D70,EBNov!D70,EBOct!D70,EBSep!D70,EBAug!D70,EBJul!D70)</f>
        <v>5383</v>
      </c>
      <c r="E70" s="9">
        <f>SUM(EBJun!E70,EBMay!E70,EBApr!E70,EBMar!E70,EBFeb!E70,EBJan!E70,EBDec!E70,EBNov!E70,EBOct!E70,EBSep!E70,EBAug!E70,EBJul!E70)</f>
        <v>5959</v>
      </c>
      <c r="F70" s="123">
        <f t="shared" si="0"/>
        <v>22262</v>
      </c>
    </row>
    <row r="71" spans="1:6">
      <c r="A71" s="122" t="s">
        <v>5</v>
      </c>
      <c r="B71" s="9">
        <f>SUM(EBJun!B71,EBMay!B71,EBApr!B71,EBMar!B71,EBFeb!B71,EBJan!B71,EBDec!B71,EBNov!B71,EBOct!B71,EBSep!B71,EBAug!B71,EBJul!B71)</f>
        <v>7660</v>
      </c>
      <c r="C71" s="9">
        <f>SUM(EBJun!C71,EBMay!C71,EBApr!C71,EBMar!C71,EBFeb!C71,EBJan!C71,EBDec!C71,EBNov!C71,EBOct!C71,EBSep!C71,EBAug!C71,EBJul!C71)</f>
        <v>24480</v>
      </c>
      <c r="D71" s="9">
        <f>SUM(EBJun!D71,EBMay!D71,EBApr!D71,EBMar!D71,EBFeb!D71,EBJan!D71,EBDec!D71,EBNov!D71,EBOct!D71,EBSep!D71,EBAug!D71,EBJul!D71)</f>
        <v>7740</v>
      </c>
      <c r="E71" s="9">
        <f>SUM(EBJun!E71,EBMay!E71,EBApr!E71,EBMar!E71,EBFeb!E71,EBJan!E71,EBDec!E71,EBNov!E71,EBOct!E71,EBSep!E71,EBAug!E71,EBJul!E71)</f>
        <v>13285</v>
      </c>
      <c r="F71" s="123">
        <f t="shared" si="0"/>
        <v>53165</v>
      </c>
    </row>
    <row r="72" spans="1:6">
      <c r="A72" s="120" t="s">
        <v>15</v>
      </c>
      <c r="B72" s="228"/>
      <c r="C72" s="228"/>
      <c r="D72" s="228"/>
      <c r="E72" s="228"/>
      <c r="F72" s="229"/>
    </row>
    <row r="73" spans="1:6">
      <c r="A73" s="122" t="s">
        <v>4</v>
      </c>
      <c r="B73" s="9">
        <f>SUM(EBJun!B73,EBMay!B73,EBApr!B73,EBMar!B73,EBFeb!B73,EBJan!B73,EBDec!B73,EBNov!B73,EBOct!B73,EBSep!B73,EBAug!B73,EBJul!B73)</f>
        <v>745</v>
      </c>
      <c r="C73" s="9">
        <f>SUM(EBJun!C73,EBMay!C73,EBApr!C73,EBMar!C73,EBFeb!C73,EBJan!C73,EBDec!C73,EBNov!C73,EBOct!C73,EBSep!C73,EBAug!C73,EBJul!C73)</f>
        <v>1728</v>
      </c>
      <c r="D73" s="9">
        <f>SUM(EBJun!D73,EBMay!D73,EBApr!D73,EBMar!D73,EBFeb!D73,EBJan!D73,EBDec!D73,EBNov!D73,EBOct!D73,EBSep!D73,EBAug!D73,EBJul!D73)</f>
        <v>4052</v>
      </c>
      <c r="E73" s="9">
        <f>SUM(EBJun!E73,EBMay!E73,EBApr!E73,EBMar!E73,EBFeb!E73,EBJan!E73,EBDec!E73,EBNov!E73,EBOct!E73,EBSep!E73,EBAug!E73,EBJul!E73)</f>
        <v>1273</v>
      </c>
      <c r="F73" s="123">
        <f t="shared" ref="F73:F116" si="1">SUM(B73:E73)</f>
        <v>7798</v>
      </c>
    </row>
    <row r="74" spans="1:6">
      <c r="A74" s="122" t="s">
        <v>5</v>
      </c>
      <c r="B74" s="9">
        <f>SUM(EBJun!B74,EBMay!B74,EBApr!B74,EBMar!B74,EBFeb!B74,EBJan!B74,EBDec!B74,EBNov!B74,EBOct!B74,EBSep!B74,EBAug!B74,EBJul!B74)</f>
        <v>3685</v>
      </c>
      <c r="C74" s="9">
        <f>SUM(EBJun!C74,EBMay!C74,EBApr!C74,EBMar!C74,EBFeb!C74,EBJan!C74,EBDec!C74,EBNov!C74,EBOct!C74,EBSep!C74,EBAug!C74,EBJul!C74)</f>
        <v>7680</v>
      </c>
      <c r="D74" s="9">
        <f>SUM(EBJun!D74,EBMay!D74,EBApr!D74,EBMar!D74,EBFeb!D74,EBJan!D74,EBDec!D74,EBNov!D74,EBOct!D74,EBSep!D74,EBAug!D74,EBJul!D74)</f>
        <v>7720</v>
      </c>
      <c r="E74" s="9">
        <f>SUM(EBJun!E74,EBMay!E74,EBApr!E74,EBMar!E74,EBFeb!E74,EBJan!E74,EBDec!E74,EBNov!E74,EBOct!E74,EBSep!E74,EBAug!E74,EBJul!E74)</f>
        <v>4944</v>
      </c>
      <c r="F74" s="123">
        <f t="shared" si="1"/>
        <v>24029</v>
      </c>
    </row>
    <row r="75" spans="1:6">
      <c r="A75" s="120" t="s">
        <v>16</v>
      </c>
      <c r="B75" s="228"/>
      <c r="C75" s="228"/>
      <c r="D75" s="228"/>
      <c r="E75" s="228"/>
      <c r="F75" s="229"/>
    </row>
    <row r="76" spans="1:6">
      <c r="A76" s="122" t="s">
        <v>4</v>
      </c>
      <c r="B76" s="9">
        <f>SUM(EBJun!B76,EBMay!B76,EBApr!B76,EBMar!B76,EBFeb!B76,EBJan!B76,EBDec!B76,EBNov!B76,EBOct!B76,EBSep!B76,EBAug!B76,EBJul!B76)</f>
        <v>1781</v>
      </c>
      <c r="C76" s="9">
        <f>SUM(EBJun!C76,EBMay!C76,EBApr!C76,EBMar!C76,EBFeb!C76,EBJan!C76,EBDec!C76,EBNov!C76,EBOct!C76,EBSep!C76,EBAug!C76,EBJul!C76)</f>
        <v>24058</v>
      </c>
      <c r="D76" s="9">
        <f>SUM(EBJun!D76,EBMay!D76,EBApr!D76,EBMar!D76,EBFeb!D76,EBJan!D76,EBDec!D76,EBNov!D76,EBOct!D76,EBSep!D76,EBAug!D76,EBJul!D76)</f>
        <v>3728</v>
      </c>
      <c r="E76" s="9">
        <f>SUM(EBJun!E76,EBMay!E76,EBApr!E76,EBMar!E76,EBFeb!E76,EBJan!E76,EBDec!E76,EBNov!E76,EBOct!E76,EBSep!E76,EBAug!E76,EBJul!E76)</f>
        <v>4128</v>
      </c>
      <c r="F76" s="123">
        <f t="shared" si="1"/>
        <v>33695</v>
      </c>
    </row>
    <row r="77" spans="1:6">
      <c r="A77" s="122" t="s">
        <v>5</v>
      </c>
      <c r="B77" s="9">
        <f>SUM(EBJun!B77,EBMay!B77,EBApr!B77,EBMar!B77,EBFeb!B77,EBJan!B77,EBDec!B77,EBNov!B77,EBOct!B77,EBSep!B77,EBAug!B77,EBJul!B77)</f>
        <v>4979</v>
      </c>
      <c r="C77" s="9">
        <f>SUM(EBJun!C77,EBMay!C77,EBApr!C77,EBMar!C77,EBFeb!C77,EBJan!C77,EBDec!C77,EBNov!C77,EBOct!C77,EBSep!C77,EBAug!C77,EBJul!C77)</f>
        <v>87444</v>
      </c>
      <c r="D77" s="9">
        <f>SUM(EBJun!D77,EBMay!D77,EBApr!D77,EBMar!D77,EBFeb!D77,EBJan!D77,EBDec!D77,EBNov!D77,EBOct!D77,EBSep!D77,EBAug!D77,EBJul!D77)</f>
        <v>7896</v>
      </c>
      <c r="E77" s="9">
        <f>SUM(EBJun!E77,EBMay!E77,EBApr!E77,EBMar!E77,EBFeb!E77,EBJan!E77,EBDec!E77,EBNov!E77,EBOct!E77,EBSep!E77,EBAug!E77,EBJul!E77)</f>
        <v>12504</v>
      </c>
      <c r="F77" s="123">
        <f t="shared" si="1"/>
        <v>112823</v>
      </c>
    </row>
    <row r="78" spans="1:6">
      <c r="A78" s="120" t="s">
        <v>115</v>
      </c>
      <c r="B78" s="228"/>
      <c r="C78" s="228"/>
      <c r="D78" s="228"/>
      <c r="E78" s="228"/>
      <c r="F78" s="229"/>
    </row>
    <row r="79" spans="1:6">
      <c r="A79" s="122" t="s">
        <v>4</v>
      </c>
      <c r="B79" s="9">
        <f>SUM(EBJun!B79,EBMay!B79,EBApr!B79,EBMar!B79,EBFeb!B79,EBJan!B79,EBDec!B79,EBNov!B79,EBOct!B79,EBSep!B79,EBAug!B79,EBJul!B79)</f>
        <v>500</v>
      </c>
      <c r="C79" s="9">
        <f>SUM(EBJun!C79,EBMay!C79,EBApr!C79,EBMar!C79,EBFeb!C79,EBJan!C79,EBDec!C79,EBNov!C79,EBOct!C79,EBSep!C79,EBAug!C79,EBJul!C79)</f>
        <v>2207</v>
      </c>
      <c r="D79" s="9">
        <f>SUM(EBJun!D79,EBMay!D79,EBApr!D79,EBMar!D79,EBFeb!D79,EBJan!D79,EBDec!D79,EBNov!D79,EBOct!D79,EBSep!D79,EBAug!D79,EBJul!D79)</f>
        <v>3543</v>
      </c>
      <c r="E79" s="9">
        <f>SUM(EBJun!E79,EBMay!E79,EBApr!E79,EBMar!E79,EBFeb!E79,EBJan!E79,EBDec!E79,EBNov!E79,EBOct!E79,EBSep!E79,EBAug!E79,EBJul!E79)</f>
        <v>920</v>
      </c>
      <c r="F79" s="123">
        <f t="shared" si="1"/>
        <v>7170</v>
      </c>
    </row>
    <row r="80" spans="1:6">
      <c r="A80" s="122" t="s">
        <v>5</v>
      </c>
      <c r="B80" s="9">
        <f>SUM(EBJun!B80,EBMay!B80,EBApr!B80,EBMar!B80,EBFeb!B80,EBJan!B80,EBDec!B80,EBNov!B80,EBOct!B80,EBSep!B80,EBAug!B80,EBJul!B80)</f>
        <v>1445</v>
      </c>
      <c r="C80" s="9">
        <f>SUM(EBJun!C80,EBMay!C80,EBApr!C80,EBMar!C80,EBFeb!C80,EBJan!C80,EBDec!C80,EBNov!C80,EBOct!C80,EBSep!C80,EBAug!C80,EBJul!C80)</f>
        <v>7435</v>
      </c>
      <c r="D80" s="9">
        <f>SUM(EBJun!D80,EBMay!D80,EBApr!D80,EBMar!D80,EBFeb!D80,EBJan!D80,EBDec!D80,EBNov!D80,EBOct!D80,EBSep!D80,EBAug!D80,EBJul!D80)</f>
        <v>7584</v>
      </c>
      <c r="E80" s="9">
        <f>SUM(EBJun!E80,EBMay!E80,EBApr!E80,EBMar!E80,EBFeb!E80,EBJan!E80,EBDec!E80,EBNov!E80,EBOct!E80,EBSep!E80,EBAug!E80,EBJul!E80)</f>
        <v>2542</v>
      </c>
      <c r="F80" s="123">
        <f t="shared" si="1"/>
        <v>19006</v>
      </c>
    </row>
    <row r="81" spans="1:6">
      <c r="A81" s="120" t="s">
        <v>74</v>
      </c>
      <c r="B81" s="228"/>
      <c r="C81" s="228"/>
      <c r="D81" s="228"/>
      <c r="E81" s="228"/>
      <c r="F81" s="229"/>
    </row>
    <row r="82" spans="1:6">
      <c r="A82" s="122" t="s">
        <v>4</v>
      </c>
      <c r="B82" s="9">
        <f>SUM(EBJun!B82,EBMay!B82,EBApr!B82,EBMar!B82,EBFeb!B82,EBJan!B82,EBDec!B82,EBNov!B82,EBOct!B82,EBSep!B82,EBAug!B82,EBJul!B82)</f>
        <v>36</v>
      </c>
      <c r="C82" s="9">
        <f>SUM(EBJun!C82,EBMay!C82,EBApr!C82,EBMar!C82,EBFeb!C82,EBJan!C82,EBDec!C82,EBNov!C82,EBOct!C82,EBSep!C82,EBAug!C82,EBJul!C82)</f>
        <v>104</v>
      </c>
      <c r="D82" s="9">
        <f>SUM(EBJun!D82,EBMay!D82,EBApr!D82,EBMar!D82,EBFeb!D82,EBJan!D82,EBDec!D82,EBNov!D82,EBOct!D82,EBSep!D82,EBAug!D82,EBJul!D82)</f>
        <v>30</v>
      </c>
      <c r="E82" s="9">
        <f>SUM(EBJun!E82,EBMay!E82,EBApr!E82,EBMar!E82,EBFeb!E82,EBJan!E82,EBDec!E82,EBNov!E82,EBOct!E82,EBSep!E82,EBAug!E82,EBJul!E82)</f>
        <v>184</v>
      </c>
      <c r="F82" s="123">
        <f t="shared" si="1"/>
        <v>354</v>
      </c>
    </row>
    <row r="83" spans="1:6">
      <c r="A83" s="122" t="s">
        <v>5</v>
      </c>
      <c r="B83" s="9">
        <f>SUM(EBJun!B83,EBMay!B83,EBApr!B83,EBMar!B83,EBFeb!B83,EBJan!B83,EBDec!B83,EBNov!B83,EBOct!B83,EBSep!B83,EBAug!B83,EBJul!B83)</f>
        <v>94</v>
      </c>
      <c r="C83" s="9">
        <f>SUM(EBJun!C83,EBMay!C83,EBApr!C83,EBMar!C83,EBFeb!C83,EBJan!C83,EBDec!C83,EBNov!C83,EBOct!C83,EBSep!C83,EBAug!C83,EBJul!C83)</f>
        <v>279</v>
      </c>
      <c r="D83" s="9">
        <f>SUM(EBJun!D83,EBMay!D83,EBApr!D83,EBMar!D83,EBFeb!D83,EBJan!D83,EBDec!D83,EBNov!D83,EBOct!D83,EBSep!D83,EBAug!D83,EBJul!D83)</f>
        <v>84</v>
      </c>
      <c r="E83" s="9">
        <f>SUM(EBJun!E83,EBMay!E83,EBApr!E83,EBMar!E83,EBFeb!E83,EBJan!E83,EBDec!E83,EBNov!E83,EBOct!E83,EBSep!E83,EBAug!E83,EBJul!E83)</f>
        <v>491</v>
      </c>
      <c r="F83" s="123">
        <f t="shared" si="1"/>
        <v>948</v>
      </c>
    </row>
    <row r="84" spans="1:6">
      <c r="A84" s="120" t="s">
        <v>84</v>
      </c>
      <c r="B84" s="228"/>
      <c r="C84" s="228"/>
      <c r="D84" s="228"/>
      <c r="E84" s="228"/>
      <c r="F84" s="229"/>
    </row>
    <row r="85" spans="1:6">
      <c r="A85" s="122" t="s">
        <v>4</v>
      </c>
      <c r="B85" s="9">
        <f>SUM(EBJun!B85,EBMay!B85,EBApr!B85,EBMar!B85,EBFeb!B85,EBJan!B85,EBDec!B85,EBNov!B85,EBOct!B85,EBSep!B85,EBAug!B85,EBJul!B85)</f>
        <v>6</v>
      </c>
      <c r="C85" s="9">
        <f>SUM(EBJun!C85,EBMay!C85,EBApr!C85,EBMar!C85,EBFeb!C85,EBJan!C85,EBDec!C85,EBNov!C85,EBOct!C85,EBSep!C85,EBAug!C85,EBJul!C85)</f>
        <v>6</v>
      </c>
      <c r="D85" s="9">
        <f>SUM(EBJun!D85,EBMay!D85,EBApr!D85,EBMar!D85,EBFeb!D85,EBJan!D85,EBDec!D85,EBNov!D85,EBOct!D85,EBSep!D85,EBAug!D85,EBJul!D85)</f>
        <v>0</v>
      </c>
      <c r="E85" s="9">
        <f>SUM(EBJun!E85,EBMay!E85,EBApr!E85,EBMar!E85,EBFeb!E85,EBJan!E85,EBDec!E85,EBNov!E85,EBOct!E85,EBSep!E85,EBAug!E85,EBJul!E85)</f>
        <v>14</v>
      </c>
      <c r="F85" s="123">
        <f t="shared" si="1"/>
        <v>26</v>
      </c>
    </row>
    <row r="86" spans="1:6">
      <c r="A86" s="122" t="s">
        <v>5</v>
      </c>
      <c r="B86" s="9">
        <f>SUM(EBJun!B86,EBMay!B86,EBApr!B86,EBMar!B86,EBFeb!B86,EBJan!B86,EBDec!B86,EBNov!B86,EBOct!B86,EBSep!B86,EBAug!B86,EBJul!B86)</f>
        <v>44</v>
      </c>
      <c r="C86" s="9">
        <f>SUM(EBJun!C86,EBMay!C86,EBApr!C86,EBMar!C86,EBFeb!C86,EBJan!C86,EBDec!C86,EBNov!C86,EBOct!C86,EBSep!C86,EBAug!C86,EBJul!C86)</f>
        <v>34</v>
      </c>
      <c r="D86" s="9">
        <f>SUM(EBJun!D86,EBMay!D86,EBApr!D86,EBMar!D86,EBFeb!D86,EBJan!D86,EBDec!D86,EBNov!D86,EBOct!D86,EBSep!D86,EBAug!D86,EBJul!D86)</f>
        <v>0</v>
      </c>
      <c r="E86" s="9">
        <f>SUM(EBJun!E86,EBMay!E86,EBApr!E86,EBMar!E86,EBFeb!E86,EBJan!E86,EBDec!E86,EBNov!E86,EBOct!E86,EBSep!E86,EBAug!E86,EBJul!E86)</f>
        <v>22</v>
      </c>
      <c r="F86" s="123">
        <f t="shared" si="1"/>
        <v>100</v>
      </c>
    </row>
    <row r="87" spans="1:6">
      <c r="A87" s="120" t="s">
        <v>150</v>
      </c>
      <c r="B87" s="228"/>
      <c r="C87" s="228"/>
      <c r="D87" s="228"/>
      <c r="E87" s="228"/>
      <c r="F87" s="229"/>
    </row>
    <row r="88" spans="1:6">
      <c r="A88" s="122" t="s">
        <v>4</v>
      </c>
      <c r="B88" s="9">
        <f>SUM(EBJun!B88,EBMay!B88,EBApr!B88,EBMar!B88,EBFeb!B88,EBJan!B88,EBDec!B88,EBNov!B88,EBOct!B88,EBSep!B88,EBAug!B88,EBJul!B88)</f>
        <v>246</v>
      </c>
      <c r="C88" s="9">
        <f>SUM(EBJun!C88,EBMay!C88,EBApr!C88,EBMar!C88,EBFeb!C88,EBJan!C88,EBDec!C88,EBNov!C88,EBOct!C88,EBSep!C88,EBAug!C88,EBJul!C88)</f>
        <v>10039</v>
      </c>
      <c r="D88" s="9">
        <f>SUM(EBJun!D88,EBMay!D88,EBApr!D88,EBMar!D88,EBFeb!D88,EBJan!D88,EBDec!D88,EBNov!D88,EBOct!D88,EBSep!D88,EBAug!D88,EBJul!D88)</f>
        <v>0</v>
      </c>
      <c r="E88" s="9">
        <f>SUM(EBJun!E88,EBMay!E88,EBApr!E88,EBMar!E88,EBFeb!E88,EBJan!E88,EBDec!E88,EBNov!E88,EBOct!E88,EBSep!E88,EBAug!E88,EBJul!E88)</f>
        <v>3216</v>
      </c>
      <c r="F88" s="123">
        <f t="shared" si="1"/>
        <v>13501</v>
      </c>
    </row>
    <row r="89" spans="1:6">
      <c r="A89" s="122" t="s">
        <v>5</v>
      </c>
      <c r="B89" s="9">
        <f>SUM(EBJun!B89,EBMay!B89,EBApr!B89,EBMar!B89,EBFeb!B89,EBJan!B89,EBDec!B89,EBNov!B89,EBOct!B89,EBSep!B89,EBAug!B89,EBJul!B89)</f>
        <v>659</v>
      </c>
      <c r="C89" s="9">
        <f>SUM(EBJun!C89,EBMay!C89,EBApr!C89,EBMar!C89,EBFeb!C89,EBJan!C89,EBDec!C89,EBNov!C89,EBOct!C89,EBSep!C89,EBAug!C89,EBJul!C89)</f>
        <v>35062</v>
      </c>
      <c r="D89" s="9">
        <f>SUM(EBJun!D89,EBMay!D89,EBApr!D89,EBMar!D89,EBFeb!D89,EBJan!D89,EBDec!D89,EBNov!D89,EBOct!D89,EBSep!D89,EBAug!D89,EBJul!D89)</f>
        <v>0</v>
      </c>
      <c r="E89" s="9">
        <f>SUM(EBJun!E89,EBMay!E89,EBApr!E89,EBMar!E89,EBFeb!E89,EBJan!E89,EBDec!E89,EBNov!E89,EBOct!E89,EBSep!E89,EBAug!E89,EBJul!E89)</f>
        <v>9952</v>
      </c>
      <c r="F89" s="123">
        <f t="shared" si="1"/>
        <v>45673</v>
      </c>
    </row>
    <row r="90" spans="1:6">
      <c r="A90" s="120" t="s">
        <v>151</v>
      </c>
      <c r="B90" s="228"/>
      <c r="C90" s="228"/>
      <c r="D90" s="228"/>
      <c r="E90" s="228"/>
      <c r="F90" s="229"/>
    </row>
    <row r="91" spans="1:6">
      <c r="A91" s="122" t="s">
        <v>4</v>
      </c>
      <c r="B91" s="9">
        <f>SUM(EBJun!B91,EBMay!B91,EBApr!B91,EBMar!B91,EBFeb!B91,EBJan!B91,EBDec!B91,EBNov!B91,EBOct!B91,EBSep!B91,EBAug!B91,EBJul!B91)</f>
        <v>502</v>
      </c>
      <c r="C91" s="9">
        <f>SUM(EBJun!C91,EBMay!C91,EBApr!C91,EBMar!C91,EBFeb!C91,EBJan!C91,EBDec!C91,EBNov!C91,EBOct!C91,EBSep!C91,EBAug!C91,EBJul!C91)</f>
        <v>4988</v>
      </c>
      <c r="D91" s="9">
        <f>SUM(EBJun!D91,EBMay!D91,EBApr!D91,EBMar!D91,EBFeb!D91,EBJan!D91,EBDec!D91,EBNov!D91,EBOct!D91,EBSep!D91,EBAug!D91,EBJul!D91)</f>
        <v>25</v>
      </c>
      <c r="E91" s="9">
        <f>SUM(EBJun!E91,EBMay!E91,EBApr!E91,EBMar!E91,EBFeb!E91,EBJan!E91,EBDec!E91,EBNov!E91,EBOct!E91,EBSep!E91,EBAug!E91,EBJul!E91)</f>
        <v>7801</v>
      </c>
      <c r="F91" s="123">
        <f t="shared" si="1"/>
        <v>13316</v>
      </c>
    </row>
    <row r="92" spans="1:6">
      <c r="A92" s="122" t="s">
        <v>5</v>
      </c>
      <c r="B92" s="9">
        <f>SUM(EBJun!B92,EBMay!B92,EBApr!B92,EBMar!B92,EBFeb!B92,EBJan!B92,EBDec!B92,EBNov!B92,EBOct!B92,EBSep!B92,EBAug!B92,EBJul!B92)</f>
        <v>1932</v>
      </c>
      <c r="C92" s="9">
        <f>SUM(EBJun!C92,EBMay!C92,EBApr!C92,EBMar!C92,EBFeb!C92,EBJan!C92,EBDec!C92,EBNov!C92,EBOct!C92,EBSep!C92,EBAug!C92,EBJul!C92)</f>
        <v>19646</v>
      </c>
      <c r="D92" s="9">
        <f>SUM(EBJun!D92,EBMay!D92,EBApr!D92,EBMar!D92,EBFeb!D92,EBJan!D92,EBDec!D92,EBNov!D92,EBOct!D92,EBSep!D92,EBAug!D92,EBJul!D92)</f>
        <v>33</v>
      </c>
      <c r="E92" s="9">
        <f>SUM(EBJun!E92,EBMay!E92,EBApr!E92,EBMar!E92,EBFeb!E92,EBJan!E92,EBDec!E92,EBNov!E92,EBOct!E92,EBSep!E92,EBAug!E92,EBJul!E92)</f>
        <v>24295</v>
      </c>
      <c r="F92" s="123">
        <f t="shared" si="1"/>
        <v>45906</v>
      </c>
    </row>
    <row r="93" spans="1:6">
      <c r="A93" s="120" t="s">
        <v>85</v>
      </c>
      <c r="B93" s="228"/>
      <c r="C93" s="228"/>
      <c r="D93" s="228"/>
      <c r="E93" s="228"/>
      <c r="F93" s="229"/>
    </row>
    <row r="94" spans="1:6">
      <c r="A94" s="122" t="s">
        <v>4</v>
      </c>
      <c r="B94" s="9">
        <f>SUM(EBJun!B94,EBMay!B94,EBApr!B94,EBMar!B94,EBFeb!B94,EBJan!B94,EBDec!B94,EBNov!B94,EBOct!B94,EBSep!B94,EBAug!B94,EBJul!B94)</f>
        <v>684</v>
      </c>
      <c r="C94" s="9">
        <f>SUM(EBJun!C94,EBMay!C94,EBApr!C94,EBMar!C94,EBFeb!C94,EBJan!C94,EBDec!C94,EBNov!C94,EBOct!C94,EBSep!C94,EBAug!C94,EBJul!C94)</f>
        <v>1385</v>
      </c>
      <c r="D94" s="9">
        <f>SUM(EBJun!D94,EBMay!D94,EBApr!D94,EBMar!D94,EBFeb!D94,EBJan!D94,EBDec!D94,EBNov!D94,EBOct!D94,EBSep!D94,EBAug!D94,EBJul!D94)</f>
        <v>6055</v>
      </c>
      <c r="E94" s="9">
        <f>SUM(EBJun!E94,EBMay!E94,EBApr!E94,EBMar!E94,EBFeb!E94,EBJan!E94,EBDec!E94,EBNov!E94,EBOct!E94,EBSep!E94,EBAug!E94,EBJul!E94)</f>
        <v>842</v>
      </c>
      <c r="F94" s="123">
        <f t="shared" si="1"/>
        <v>8966</v>
      </c>
    </row>
    <row r="95" spans="1:6">
      <c r="A95" s="122" t="s">
        <v>5</v>
      </c>
      <c r="B95" s="9">
        <f>SUM(EBJun!B95,EBMay!B95,EBApr!B95,EBMar!B95,EBFeb!B95,EBJan!B95,EBDec!B95,EBNov!B95,EBOct!B95,EBSep!B95,EBAug!B95,EBJul!B95)</f>
        <v>3506</v>
      </c>
      <c r="C95" s="9">
        <f>SUM(EBJun!C95,EBMay!C95,EBApr!C95,EBMar!C95,EBFeb!C95,EBJan!C95,EBDec!C95,EBNov!C95,EBOct!C95,EBSep!C95,EBAug!C95,EBJul!C95)</f>
        <v>6486</v>
      </c>
      <c r="D95" s="9">
        <f>SUM(EBJun!D95,EBMay!D95,EBApr!D95,EBMar!D95,EBFeb!D95,EBJan!D95,EBDec!D95,EBNov!D95,EBOct!D95,EBSep!D95,EBAug!D95,EBJul!D95)</f>
        <v>7621</v>
      </c>
      <c r="E95" s="9">
        <f>SUM(EBJun!E95,EBMay!E95,EBApr!E95,EBMar!E95,EBFeb!E95,EBJan!E95,EBDec!E95,EBNov!E95,EBOct!E95,EBSep!E95,EBAug!E95,EBJul!E95)</f>
        <v>3194</v>
      </c>
      <c r="F95" s="123">
        <f t="shared" si="1"/>
        <v>20807</v>
      </c>
    </row>
    <row r="96" spans="1:6">
      <c r="A96" s="120" t="s">
        <v>185</v>
      </c>
      <c r="B96" s="228"/>
      <c r="C96" s="228"/>
      <c r="D96" s="228"/>
      <c r="E96" s="228"/>
      <c r="F96" s="229"/>
    </row>
    <row r="97" spans="1:6">
      <c r="A97" s="122" t="s">
        <v>4</v>
      </c>
      <c r="B97" s="9">
        <f>SUM(EBJun!B97,EBMay!B97,EBApr!B97,EBMar!B97,EBFeb!B97,EBJan!B97,EBDec!B97,EBNov!B97,EBOct!B97,EBSep!B97,EBAug!B97,EBJul!B97)</f>
        <v>1945</v>
      </c>
      <c r="C97" s="9">
        <f>SUM(EBJun!C97,EBMay!C97,EBApr!C97,EBMar!C97,EBFeb!C97,EBJan!C97,EBDec!C97,EBNov!C97,EBOct!C97,EBSep!C97,EBAug!C97,EBJul!C97)</f>
        <v>10177</v>
      </c>
      <c r="D97" s="9">
        <f>SUM(EBJun!D97,EBMay!D97,EBApr!D97,EBMar!D97,EBFeb!D97,EBJan!D97,EBDec!D97,EBNov!D97,EBOct!D97,EBSep!D97,EBAug!D97,EBJul!D97)</f>
        <v>52</v>
      </c>
      <c r="E97" s="9">
        <f>SUM(EBJun!E97,EBMay!E97,EBApr!E97,EBMar!E97,EBFeb!E97,EBJan!E97,EBDec!E97,EBNov!E97,EBOct!E97,EBSep!E97,EBAug!E97,EBJul!E97)</f>
        <v>2388</v>
      </c>
      <c r="F97" s="123">
        <f t="shared" si="1"/>
        <v>14562</v>
      </c>
    </row>
    <row r="98" spans="1:6">
      <c r="A98" s="122" t="s">
        <v>5</v>
      </c>
      <c r="B98" s="9">
        <f>SUM(EBJun!B98,EBMay!B98,EBApr!B98,EBMar!B98,EBFeb!B98,EBJan!B98,EBDec!B98,EBNov!B98,EBOct!B98,EBSep!B98,EBAug!B98,EBJul!B98)</f>
        <v>3986</v>
      </c>
      <c r="C98" s="9">
        <f>SUM(EBJun!C98,EBMay!C98,EBApr!C98,EBMar!C98,EBFeb!C98,EBJan!C98,EBDec!C98,EBNov!C98,EBOct!C98,EBSep!C98,EBAug!C98,EBJul!C98)</f>
        <v>18331</v>
      </c>
      <c r="D98" s="9">
        <f>SUM(EBJun!D98,EBMay!D98,EBApr!D98,EBMar!D98,EBFeb!D98,EBJan!D98,EBDec!D98,EBNov!D98,EBOct!D98,EBSep!D98,EBAug!D98,EBJul!D98)</f>
        <v>35</v>
      </c>
      <c r="E98" s="9">
        <f>SUM(EBJun!E98,EBMay!E98,EBApr!E98,EBMar!E98,EBFeb!E98,EBJan!E98,EBDec!E98,EBNov!E98,EBOct!E98,EBSep!E98,EBAug!E98,EBJul!E98)</f>
        <v>4145</v>
      </c>
      <c r="F98" s="123">
        <f t="shared" si="1"/>
        <v>26497</v>
      </c>
    </row>
    <row r="99" spans="1:6">
      <c r="A99" s="120" t="s">
        <v>17</v>
      </c>
      <c r="B99" s="228"/>
      <c r="C99" s="228"/>
      <c r="D99" s="228"/>
      <c r="E99" s="228"/>
      <c r="F99" s="229"/>
    </row>
    <row r="100" spans="1:6">
      <c r="A100" s="122" t="s">
        <v>4</v>
      </c>
      <c r="B100" s="9">
        <f>SUM(EBJun!B100,EBMay!B100,EBApr!B100,EBMar!B100,EBFeb!B100,EBJan!B100,EBDec!B100,EBNov!B100,EBOct!B100,EBSep!B100,EBAug!B100,EBJul!B100)</f>
        <v>650</v>
      </c>
      <c r="C100" s="9">
        <f>SUM(EBJun!C100,EBMay!C100,EBApr!C100,EBMar!C100,EBFeb!C100,EBJan!C100,EBDec!C100,EBNov!C100,EBOct!C100,EBSep!C100,EBAug!C100,EBJul!C100)</f>
        <v>9018</v>
      </c>
      <c r="D100" s="9">
        <f>SUM(EBJun!D100,EBMay!D100,EBApr!D100,EBMar!D100,EBFeb!D100,EBJan!D100,EBDec!D100,EBNov!D100,EBOct!D100,EBSep!D100,EBAug!D100,EBJul!D100)</f>
        <v>3813</v>
      </c>
      <c r="E100" s="9">
        <f>SUM(EBJun!E100,EBMay!E100,EBApr!E100,EBMar!E100,EBFeb!E100,EBJan!E100,EBDec!E100,EBNov!E100,EBOct!E100,EBSep!E100,EBAug!E100,EBJul!E100)</f>
        <v>2751</v>
      </c>
      <c r="F100" s="123">
        <f t="shared" si="1"/>
        <v>16232</v>
      </c>
    </row>
    <row r="101" spans="1:6">
      <c r="A101" s="122" t="s">
        <v>5</v>
      </c>
      <c r="B101" s="9">
        <f>SUM(EBJun!B101,EBMay!B101,EBApr!B101,EBMar!B101,EBFeb!B101,EBJan!B101,EBDec!B101,EBNov!B101,EBOct!B101,EBSep!B101,EBAug!B101,EBJul!B101)</f>
        <v>2270</v>
      </c>
      <c r="C101" s="9">
        <f>SUM(EBJun!C101,EBMay!C101,EBApr!C101,EBMar!C101,EBFeb!C101,EBJan!C101,EBDec!C101,EBNov!C101,EBOct!C101,EBSep!C101,EBAug!C101,EBJul!C101)</f>
        <v>27396</v>
      </c>
      <c r="D101" s="9">
        <f>SUM(EBJun!D101,EBMay!D101,EBApr!D101,EBMar!D101,EBFeb!D101,EBJan!D101,EBDec!D101,EBNov!D101,EBOct!D101,EBSep!D101,EBAug!D101,EBJul!D101)</f>
        <v>8389</v>
      </c>
      <c r="E101" s="9">
        <f>SUM(EBJun!E101,EBMay!E101,EBApr!E101,EBMar!E101,EBFeb!E101,EBJan!E101,EBDec!E101,EBNov!E101,EBOct!E101,EBSep!E101,EBAug!E101,EBJul!E101)</f>
        <v>8512</v>
      </c>
      <c r="F101" s="123">
        <f t="shared" si="1"/>
        <v>46567</v>
      </c>
    </row>
    <row r="102" spans="1:6">
      <c r="A102" s="120" t="s">
        <v>92</v>
      </c>
      <c r="B102" s="228"/>
      <c r="C102" s="228"/>
      <c r="D102" s="228"/>
      <c r="E102" s="228"/>
      <c r="F102" s="229"/>
    </row>
    <row r="103" spans="1:6">
      <c r="A103" s="122" t="s">
        <v>4</v>
      </c>
      <c r="B103" s="9">
        <f>SUM(EBJun!B103,EBMay!B103,EBApr!B103,EBMar!B103,EBFeb!B103,EBJan!B103,EBDec!B103,EBNov!B103,EBOct!B103,EBSep!B103,EBAug!B103,EBJul!B103)</f>
        <v>336</v>
      </c>
      <c r="C103" s="9">
        <f>SUM(EBJun!C103,EBMay!C103,EBApr!C103,EBMar!C103,EBFeb!C103,EBJan!C103,EBDec!C103,EBNov!C103,EBOct!C103,EBSep!C103,EBAug!C103,EBJul!C103)</f>
        <v>1127</v>
      </c>
      <c r="D103" s="9">
        <f>SUM(EBJun!D103,EBMay!D103,EBApr!D103,EBMar!D103,EBFeb!D103,EBJan!D103,EBDec!D103,EBNov!D103,EBOct!D103,EBSep!D103,EBAug!D103,EBJul!D103)</f>
        <v>3627</v>
      </c>
      <c r="E103" s="9">
        <f>SUM(EBJun!E103,EBMay!E103,EBApr!E103,EBMar!E103,EBFeb!E103,EBJan!E103,EBDec!E103,EBNov!E103,EBOct!E103,EBSep!E103,EBAug!E103,EBJul!E103)</f>
        <v>710</v>
      </c>
      <c r="F103" s="123">
        <f t="shared" si="1"/>
        <v>5800</v>
      </c>
    </row>
    <row r="104" spans="1:6">
      <c r="A104" s="122" t="s">
        <v>5</v>
      </c>
      <c r="B104" s="9">
        <f>SUM(EBJun!B104,EBMay!B104,EBApr!B104,EBMar!B104,EBFeb!B104,EBJan!B104,EBDec!B104,EBNov!B104,EBOct!B104,EBSep!B104,EBAug!B104,EBJul!B104)</f>
        <v>1398</v>
      </c>
      <c r="C104" s="9">
        <f>SUM(EBJun!C104,EBMay!C104,EBApr!C104,EBMar!C104,EBFeb!C104,EBJan!C104,EBDec!C104,EBNov!C104,EBOct!C104,EBSep!C104,EBAug!C104,EBJul!C104)</f>
        <v>5724</v>
      </c>
      <c r="D104" s="9">
        <f>SUM(EBJun!D104,EBMay!D104,EBApr!D104,EBMar!D104,EBFeb!D104,EBJan!D104,EBDec!D104,EBNov!D104,EBOct!D104,EBSep!D104,EBAug!D104,EBJul!D104)</f>
        <v>7563</v>
      </c>
      <c r="E104" s="9">
        <f>SUM(EBJun!E104,EBMay!E104,EBApr!E104,EBMar!E104,EBFeb!E104,EBJan!E104,EBDec!E104,EBNov!E104,EBOct!E104,EBSep!E104,EBAug!E104,EBJul!E104)</f>
        <v>2545</v>
      </c>
      <c r="F104" s="123">
        <f t="shared" si="1"/>
        <v>17230</v>
      </c>
    </row>
    <row r="105" spans="1:6">
      <c r="A105" s="120" t="s">
        <v>75</v>
      </c>
      <c r="B105" s="228"/>
      <c r="C105" s="228"/>
      <c r="D105" s="228"/>
      <c r="E105" s="228"/>
      <c r="F105" s="229"/>
    </row>
    <row r="106" spans="1:6">
      <c r="A106" s="122" t="s">
        <v>4</v>
      </c>
      <c r="B106" s="9">
        <f>SUM(EBJun!B106,EBMay!B106,EBApr!B106,EBMar!B106,EBFeb!B106,EBJan!B106,EBDec!B106,EBNov!B106,EBOct!B106,EBSep!B106,EBAug!B106,EBJul!B106)</f>
        <v>167</v>
      </c>
      <c r="C106" s="9">
        <f>SUM(EBJun!C106,EBMay!C106,EBApr!C106,EBMar!C106,EBFeb!C106,EBJan!C106,EBDec!C106,EBNov!C106,EBOct!C106,EBSep!C106,EBAug!C106,EBJul!C106)</f>
        <v>2506</v>
      </c>
      <c r="D106" s="9">
        <f>SUM(EBJun!D106,EBMay!D106,EBApr!D106,EBMar!D106,EBFeb!D106,EBJan!D106,EBDec!D106,EBNov!D106,EBOct!D106,EBSep!D106,EBAug!D106,EBJul!D106)</f>
        <v>25</v>
      </c>
      <c r="E106" s="9">
        <f>SUM(EBJun!E106,EBMay!E106,EBApr!E106,EBMar!E106,EBFeb!E106,EBJan!E106,EBDec!E106,EBNov!E106,EBOct!E106,EBSep!E106,EBAug!E106,EBJul!E106)</f>
        <v>1251</v>
      </c>
      <c r="F106" s="123">
        <f t="shared" si="1"/>
        <v>3949</v>
      </c>
    </row>
    <row r="107" spans="1:6">
      <c r="A107" s="122" t="s">
        <v>5</v>
      </c>
      <c r="B107" s="9">
        <f>SUM(EBJun!B107,EBMay!B107,EBApr!B107,EBMar!B107,EBFeb!B107,EBJan!B107,EBDec!B107,EBNov!B107,EBOct!B107,EBSep!B107,EBAug!B107,EBJul!B107)</f>
        <v>629</v>
      </c>
      <c r="C107" s="9">
        <f>SUM(EBJun!C107,EBMay!C107,EBApr!C107,EBMar!C107,EBFeb!C107,EBJan!C107,EBDec!C107,EBNov!C107,EBOct!C107,EBSep!C107,EBAug!C107,EBJul!C107)</f>
        <v>14464</v>
      </c>
      <c r="D107" s="9">
        <f>SUM(EBJun!D107,EBMay!D107,EBApr!D107,EBMar!D107,EBFeb!D107,EBJan!D107,EBDec!D107,EBNov!D107,EBOct!D107,EBSep!D107,EBAug!D107,EBJul!D107)</f>
        <v>51</v>
      </c>
      <c r="E107" s="9">
        <f>SUM(EBJun!E107,EBMay!E107,EBApr!E107,EBMar!E107,EBFeb!E107,EBJan!E107,EBDec!E107,EBNov!E107,EBOct!E107,EBSep!E107,EBAug!E107,EBJul!E107)</f>
        <v>10084</v>
      </c>
      <c r="F107" s="123">
        <f t="shared" si="1"/>
        <v>25228</v>
      </c>
    </row>
    <row r="108" spans="1:6">
      <c r="A108" s="120" t="s">
        <v>106</v>
      </c>
      <c r="B108" s="228"/>
      <c r="C108" s="228"/>
      <c r="D108" s="228"/>
      <c r="E108" s="228"/>
      <c r="F108" s="229"/>
    </row>
    <row r="109" spans="1:6">
      <c r="A109" s="122" t="s">
        <v>4</v>
      </c>
      <c r="B109" s="9">
        <f>SUM(EBJun!B109,EBMay!B109,EBApr!B109,EBMar!B109,EBFeb!B109,EBJan!B109,EBDec!B109,EBNov!B109,EBOct!B109,EBSep!B109,EBAug!B109,EBJul!B109)</f>
        <v>1457</v>
      </c>
      <c r="C109" s="9">
        <f>SUM(EBJun!C109,EBMay!C109,EBApr!C109,EBMar!C109,EBFeb!C109,EBJan!C109,EBDec!C109,EBNov!C109,EBOct!C109,EBSep!C109,EBAug!C109,EBJul!C109)</f>
        <v>14863</v>
      </c>
      <c r="D109" s="9">
        <f>SUM(EBJun!D109,EBMay!D109,EBApr!D109,EBMar!D109,EBFeb!D109,EBJan!D109,EBDec!D109,EBNov!D109,EBOct!D109,EBSep!D109,EBAug!D109,EBJul!D109)</f>
        <v>143</v>
      </c>
      <c r="E109" s="9">
        <f>SUM(EBJun!E109,EBMay!E109,EBApr!E109,EBMar!E109,EBFeb!E109,EBJan!E109,EBDec!E109,EBNov!E109,EBOct!E109,EBSep!E109,EBAug!E109,EBJul!E109)</f>
        <v>1626</v>
      </c>
      <c r="F109" s="123">
        <f t="shared" si="1"/>
        <v>18089</v>
      </c>
    </row>
    <row r="110" spans="1:6">
      <c r="A110" s="122" t="s">
        <v>5</v>
      </c>
      <c r="B110" s="9">
        <f>SUM(EBJun!B110,EBMay!B110,EBApr!B110,EBMar!B110,EBFeb!B110,EBJan!B110,EBDec!B110,EBNov!B110,EBOct!B110,EBSep!B110,EBAug!B110,EBJul!B110)</f>
        <v>9268</v>
      </c>
      <c r="C110" s="9">
        <f>SUM(EBJun!C110,EBMay!C110,EBApr!C110,EBMar!C110,EBFeb!C110,EBJan!C110,EBDec!C110,EBNov!C110,EBOct!C110,EBSep!C110,EBAug!C110,EBJul!C110)</f>
        <v>101562</v>
      </c>
      <c r="D110" s="9">
        <f>SUM(EBJun!D110,EBMay!D110,EBApr!D110,EBMar!D110,EBFeb!D110,EBJan!D110,EBDec!D110,EBNov!D110,EBOct!D110,EBSep!D110,EBAug!D110,EBJul!D110)</f>
        <v>660</v>
      </c>
      <c r="E110" s="9">
        <f>SUM(EBJun!E110,EBMay!E110,EBApr!E110,EBMar!E110,EBFeb!E110,EBJan!E110,EBDec!E110,EBNov!E110,EBOct!E110,EBSep!E110,EBAug!E110,EBJul!E110)</f>
        <v>10379</v>
      </c>
      <c r="F110" s="123">
        <f t="shared" si="1"/>
        <v>121869</v>
      </c>
    </row>
    <row r="111" spans="1:6">
      <c r="A111" s="120" t="s">
        <v>139</v>
      </c>
      <c r="B111" s="228"/>
      <c r="C111" s="228"/>
      <c r="D111" s="228"/>
      <c r="E111" s="228"/>
      <c r="F111" s="229"/>
    </row>
    <row r="112" spans="1:6">
      <c r="A112" s="122" t="s">
        <v>4</v>
      </c>
      <c r="B112" s="9">
        <f>SUM(EBJun!B112,EBMay!B112,EBApr!B112,EBMar!B112,EBFeb!B112,EBJan!B112,EBDec!B112,EBNov!B112,EBOct!B112,EBSep!B112,EBAug!B112,EBJul!B112)</f>
        <v>388</v>
      </c>
      <c r="C112" s="9">
        <f>SUM(EBJun!C112,EBMay!C112,EBApr!C112,EBMar!C112,EBFeb!C112,EBJan!C112,EBDec!C112,EBNov!C112,EBOct!C112,EBSep!C112,EBAug!C112,EBJul!C112)</f>
        <v>1481</v>
      </c>
      <c r="D112" s="9">
        <f>SUM(EBJun!D112,EBMay!D112,EBApr!D112,EBMar!D112,EBFeb!D112,EBJan!D112,EBDec!D112,EBNov!D112,EBOct!D112,EBSep!D112,EBAug!D112,EBJul!D112)</f>
        <v>3694</v>
      </c>
      <c r="E112" s="9">
        <f>SUM(EBJun!E112,EBMay!E112,EBApr!E112,EBMar!E112,EBFeb!E112,EBJan!E112,EBDec!E112,EBNov!E112,EBOct!E112,EBSep!E112,EBAug!E112,EBJul!E112)</f>
        <v>718</v>
      </c>
      <c r="F112" s="123">
        <f t="shared" si="1"/>
        <v>6281</v>
      </c>
    </row>
    <row r="113" spans="1:6">
      <c r="A113" s="122" t="s">
        <v>5</v>
      </c>
      <c r="B113" s="9">
        <f>SUM(EBJun!B113,EBMay!B113,EBApr!B113,EBMar!B113,EBFeb!B113,EBJan!B113,EBDec!B113,EBNov!B113,EBOct!B113,EBSep!B113,EBAug!B113,EBJul!B113)</f>
        <v>1780</v>
      </c>
      <c r="C113" s="9">
        <f>SUM(EBJun!C113,EBMay!C113,EBApr!C113,EBMar!C113,EBFeb!C113,EBJan!C113,EBDec!C113,EBNov!C113,EBOct!C113,EBSep!C113,EBAug!C113,EBJul!C113)</f>
        <v>6736</v>
      </c>
      <c r="D113" s="9">
        <f>SUM(EBJun!D113,EBMay!D113,EBApr!D113,EBMar!D113,EBFeb!D113,EBJan!D113,EBDec!D113,EBNov!D113,EBOct!D113,EBSep!D113,EBAug!D113,EBJul!D113)</f>
        <v>7968</v>
      </c>
      <c r="E113" s="9">
        <f>SUM(EBJun!E113,EBMay!E113,EBApr!E113,EBMar!E113,EBFeb!E113,EBJan!E113,EBDec!E113,EBNov!E113,EBOct!E113,EBSep!E113,EBAug!E113,EBJul!E113)</f>
        <v>2577</v>
      </c>
      <c r="F113" s="123">
        <f t="shared" si="1"/>
        <v>19061</v>
      </c>
    </row>
    <row r="114" spans="1:6">
      <c r="A114" s="120" t="s">
        <v>132</v>
      </c>
      <c r="B114" s="228"/>
      <c r="C114" s="228"/>
      <c r="D114" s="228"/>
      <c r="E114" s="228"/>
      <c r="F114" s="229"/>
    </row>
    <row r="115" spans="1:6">
      <c r="A115" s="122" t="s">
        <v>4</v>
      </c>
      <c r="B115" s="9">
        <f>SUM(EBJun!B115,EBMay!B115,EBApr!B115,EBMar!B115,EBFeb!B115,EBJan!B115,EBDec!B115,EBNov!B115,EBOct!B115,EBSep!B115,EBAug!B115,EBJul!B115)</f>
        <v>373</v>
      </c>
      <c r="C115" s="9">
        <f>SUM(EBJun!C115,EBMay!C115,EBApr!C115,EBMar!C115,EBFeb!C115,EBJan!C115,EBDec!C115,EBNov!C115,EBOct!C115,EBSep!C115,EBAug!C115,EBJul!C115)</f>
        <v>1393</v>
      </c>
      <c r="D115" s="9">
        <f>SUM(EBJun!D115,EBMay!D115,EBApr!D115,EBMar!D115,EBFeb!D115,EBJan!D115,EBDec!D115,EBNov!D115,EBOct!D115,EBSep!D115,EBAug!D115,EBJul!D115)</f>
        <v>3635</v>
      </c>
      <c r="E115" s="9">
        <f>SUM(EBJun!E115,EBMay!E115,EBApr!E115,EBMar!E115,EBFeb!E115,EBJan!E115,EBDec!E115,EBNov!E115,EBOct!E115,EBSep!E115,EBAug!E115,EBJul!E115)</f>
        <v>690</v>
      </c>
      <c r="F115" s="123">
        <f t="shared" si="1"/>
        <v>6091</v>
      </c>
    </row>
    <row r="116" spans="1:6">
      <c r="A116" s="122" t="s">
        <v>5</v>
      </c>
      <c r="B116" s="9">
        <f>SUM(EBJun!B116,EBMay!B116,EBApr!B116,EBMar!B116,EBFeb!B116,EBJan!B116,EBDec!B116,EBNov!B116,EBOct!B116,EBSep!B116,EBAug!B116,EBJul!B116)</f>
        <v>1854</v>
      </c>
      <c r="C116" s="9">
        <f>SUM(EBJun!C116,EBMay!C116,EBApr!C116,EBMar!C116,EBFeb!C116,EBJan!C116,EBDec!C116,EBNov!C116,EBOct!C116,EBSep!C116,EBAug!C116,EBJul!C116)</f>
        <v>6507</v>
      </c>
      <c r="D116" s="9">
        <f>SUM(EBJun!D116,EBMay!D116,EBApr!D116,EBMar!D116,EBFeb!D116,EBJan!D116,EBDec!D116,EBNov!D116,EBOct!D116,EBSep!D116,EBAug!D116,EBJul!D116)</f>
        <v>7515</v>
      </c>
      <c r="E116" s="9">
        <f>SUM(EBJun!E116,EBMay!E116,EBApr!E116,EBMar!E116,EBFeb!E116,EBJan!E116,EBDec!E116,EBNov!E116,EBOct!E116,EBSep!E116,EBAug!E116,EBJul!E116)</f>
        <v>2537</v>
      </c>
      <c r="F116" s="123">
        <f t="shared" si="1"/>
        <v>18413</v>
      </c>
    </row>
    <row r="117" spans="1:6" s="39" customFormat="1" ht="13.8" thickBot="1">
      <c r="A117" s="125"/>
      <c r="B117" s="7"/>
      <c r="C117" s="7"/>
      <c r="D117" s="7"/>
      <c r="E117" s="7"/>
      <c r="F117" s="121"/>
    </row>
    <row r="118" spans="1:6" s="39" customFormat="1" ht="13.8" thickBot="1">
      <c r="A118" s="126" t="s">
        <v>18</v>
      </c>
      <c r="B118" s="23">
        <f t="shared" ref="B118:F119" si="2">B7+B10+B16+B19+B22+B25+B28+B31+B37+B40+B49+B52+B58+B64+B67+B70+B73+B76+B79+B82+B85+B94+B100+B103+B106+B109+B112+B115</f>
        <v>34068</v>
      </c>
      <c r="C118" s="23">
        <f t="shared" si="2"/>
        <v>168417</v>
      </c>
      <c r="D118" s="23">
        <f t="shared" si="2"/>
        <v>93877</v>
      </c>
      <c r="E118" s="23">
        <f t="shared" si="2"/>
        <v>53540</v>
      </c>
      <c r="F118" s="127">
        <f t="shared" si="2"/>
        <v>349902</v>
      </c>
    </row>
    <row r="119" spans="1:6" s="39" customFormat="1" ht="13.8" thickBot="1">
      <c r="A119" s="128" t="s">
        <v>19</v>
      </c>
      <c r="B119" s="129">
        <f t="shared" si="2"/>
        <v>113057</v>
      </c>
      <c r="C119" s="129">
        <f t="shared" si="2"/>
        <v>627486</v>
      </c>
      <c r="D119" s="129">
        <f t="shared" si="2"/>
        <v>187016</v>
      </c>
      <c r="E119" s="129">
        <f t="shared" si="2"/>
        <v>166739</v>
      </c>
      <c r="F119" s="130">
        <f t="shared" si="2"/>
        <v>1094298</v>
      </c>
    </row>
    <row r="120" spans="1:6" ht="13.8" thickTop="1">
      <c r="A120" s="24"/>
      <c r="B120" s="24"/>
      <c r="C120" s="24"/>
      <c r="D120" s="24"/>
      <c r="E120" s="24"/>
      <c r="F120" s="24"/>
    </row>
    <row r="121" spans="1:6">
      <c r="A121" s="24"/>
      <c r="B121" s="24"/>
      <c r="C121" s="24"/>
      <c r="D121" s="24"/>
      <c r="E121" s="24"/>
      <c r="F121" s="24"/>
    </row>
    <row r="122" spans="1:6">
      <c r="A122" s="24"/>
      <c r="B122" s="24"/>
      <c r="C122" s="24"/>
      <c r="D122" s="24"/>
      <c r="E122" s="24"/>
      <c r="F122" s="24"/>
    </row>
    <row r="123" spans="1:6">
      <c r="A123" s="24"/>
      <c r="B123" s="24"/>
      <c r="C123" s="24"/>
      <c r="D123" s="24"/>
      <c r="E123" s="24"/>
      <c r="F123" s="24"/>
    </row>
    <row r="124" spans="1:6">
      <c r="A124" s="34"/>
      <c r="B124" s="248"/>
      <c r="C124" s="248"/>
      <c r="D124" s="248"/>
      <c r="E124" s="248"/>
      <c r="F124" s="248"/>
    </row>
    <row r="125" spans="1:6">
      <c r="A125" s="34"/>
      <c r="B125" s="94"/>
      <c r="C125" s="94"/>
      <c r="D125" s="94"/>
      <c r="E125" s="94"/>
      <c r="F125" s="94"/>
    </row>
    <row r="126" spans="1:6">
      <c r="A126" s="34"/>
      <c r="B126" s="94"/>
      <c r="C126" s="94"/>
      <c r="D126" s="94"/>
      <c r="E126" s="94"/>
      <c r="F126" s="94"/>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8"/>
    </row>
    <row r="142" spans="1:6">
      <c r="A142" s="34"/>
      <c r="B142" s="88"/>
      <c r="C142" s="88"/>
      <c r="D142" s="88"/>
      <c r="E142" s="88"/>
      <c r="F142" s="88"/>
    </row>
    <row r="143" spans="1:6">
      <c r="A143" s="34"/>
      <c r="B143" s="88"/>
      <c r="C143" s="88"/>
      <c r="D143" s="88"/>
      <c r="E143" s="88"/>
      <c r="F143" s="88"/>
    </row>
    <row r="144" spans="1:6">
      <c r="A144" s="34"/>
      <c r="B144" s="88"/>
      <c r="C144" s="88"/>
      <c r="D144" s="88"/>
      <c r="E144" s="88"/>
      <c r="F144" s="88"/>
    </row>
    <row r="145" spans="1:6">
      <c r="A145" s="34"/>
      <c r="B145" s="88"/>
      <c r="C145" s="88"/>
      <c r="D145" s="88"/>
      <c r="E145" s="88"/>
      <c r="F145" s="88"/>
    </row>
    <row r="146" spans="1:6">
      <c r="A146" s="34"/>
      <c r="B146" s="88"/>
      <c r="C146" s="88"/>
      <c r="D146" s="88"/>
      <c r="E146" s="88"/>
      <c r="F146" s="88"/>
    </row>
    <row r="147" spans="1:6">
      <c r="A147" s="34"/>
      <c r="B147" s="88"/>
      <c r="C147" s="88"/>
      <c r="D147" s="88"/>
      <c r="E147" s="88"/>
      <c r="F147" s="88"/>
    </row>
    <row r="148" spans="1:6">
      <c r="A148" s="34"/>
      <c r="B148" s="88"/>
      <c r="C148" s="88"/>
      <c r="D148" s="88"/>
      <c r="E148" s="88"/>
      <c r="F148" s="88"/>
    </row>
    <row r="149" spans="1:6">
      <c r="A149" s="34"/>
      <c r="B149" s="88"/>
      <c r="C149" s="88"/>
      <c r="D149" s="88"/>
      <c r="E149" s="88"/>
      <c r="F149" s="88"/>
    </row>
    <row r="150" spans="1:6">
      <c r="A150" s="34"/>
      <c r="B150" s="88"/>
      <c r="C150" s="88"/>
      <c r="D150" s="88"/>
      <c r="E150" s="88"/>
      <c r="F150" s="89"/>
    </row>
    <row r="151" spans="1:6">
      <c r="A151" s="34"/>
      <c r="B151" s="34"/>
      <c r="C151" s="34"/>
      <c r="D151" s="34"/>
      <c r="E151" s="34"/>
      <c r="F151" s="34"/>
    </row>
    <row r="152" spans="1:6">
      <c r="A152" s="34"/>
      <c r="B152" s="34"/>
      <c r="C152" s="34"/>
      <c r="D152" s="34"/>
      <c r="E152" s="34"/>
      <c r="F152" s="94"/>
    </row>
  </sheetData>
  <mergeCells count="3">
    <mergeCell ref="B3:F3"/>
    <mergeCell ref="B124:F124"/>
    <mergeCell ref="A1:F1"/>
  </mergeCells>
  <phoneticPr fontId="0" type="noConversion"/>
  <pageMargins left="0.75" right="0.75" top="1" bottom="1" header="0.5" footer="0.5"/>
  <pageSetup scale="64" orientation="landscape" r:id="rId1"/>
  <headerFooter alignWithMargins="0"/>
  <rowBreaks count="2" manualBreakCount="2">
    <brk id="62" max="5" man="1"/>
    <brk id="120" max="16383" man="1"/>
  </rowBreaks>
  <webPublishItems count="1">
    <webPublishItem id="6125" divId="2002-2003 Statewide Stats_6125" sourceType="sheet" destinationFile="W:\02-03 Stats\09_sep\EBSCO_YTD.htm"/>
  </webPublishItems>
</worksheet>
</file>

<file path=xl/worksheets/sheet16.xml><?xml version="1.0" encoding="utf-8"?>
<worksheet xmlns="http://schemas.openxmlformats.org/spreadsheetml/2006/main" xmlns:r="http://schemas.openxmlformats.org/officeDocument/2006/relationships">
  <sheetPr codeName="Sheet16">
    <pageSetUpPr fitToPage="1"/>
  </sheetPr>
  <dimension ref="A1:N21"/>
  <sheetViews>
    <sheetView zoomScale="115" zoomScaleNormal="115" workbookViewId="0">
      <pane xSplit="1" topLeftCell="G1" activePane="topRight" state="frozen"/>
      <selection pane="topRight" activeCell="M16" sqref="M16"/>
    </sheetView>
  </sheetViews>
  <sheetFormatPr defaultColWidth="8.88671875" defaultRowHeight="13.2"/>
  <cols>
    <col min="1" max="1" width="23.33203125" style="204" customWidth="1"/>
    <col min="2" max="8" width="8.44140625" style="204" customWidth="1"/>
    <col min="9" max="9" width="8.6640625" style="204" customWidth="1"/>
    <col min="10" max="13" width="8.44140625" style="204" customWidth="1"/>
    <col min="14" max="14" width="11" style="204" customWidth="1"/>
    <col min="15" max="16384" width="8.88671875" style="204"/>
  </cols>
  <sheetData>
    <row r="1" spans="1:14" s="203" customFormat="1" ht="29.25" customHeight="1">
      <c r="A1" s="25" t="s">
        <v>73</v>
      </c>
    </row>
    <row r="2" spans="1:14" s="203" customFormat="1" ht="14.25" customHeight="1">
      <c r="A2" s="25"/>
    </row>
    <row r="3" spans="1:14" ht="17.399999999999999">
      <c r="A3" s="26" t="s">
        <v>166</v>
      </c>
      <c r="B3" s="27"/>
    </row>
    <row r="5" spans="1:14" ht="15.6">
      <c r="A5" s="205"/>
      <c r="B5" s="190" t="s">
        <v>25</v>
      </c>
      <c r="C5" s="190" t="s">
        <v>26</v>
      </c>
      <c r="D5" s="190" t="s">
        <v>27</v>
      </c>
      <c r="E5" s="190" t="s">
        <v>28</v>
      </c>
      <c r="F5" s="190" t="s">
        <v>29</v>
      </c>
      <c r="G5" s="190" t="s">
        <v>30</v>
      </c>
      <c r="H5" s="190" t="s">
        <v>31</v>
      </c>
      <c r="I5" s="190" t="s">
        <v>32</v>
      </c>
      <c r="J5" s="190" t="s">
        <v>33</v>
      </c>
      <c r="K5" s="190" t="s">
        <v>34</v>
      </c>
      <c r="L5" s="190" t="s">
        <v>35</v>
      </c>
      <c r="M5" s="190" t="s">
        <v>36</v>
      </c>
      <c r="N5" s="191" t="s">
        <v>37</v>
      </c>
    </row>
    <row r="6" spans="1:14">
      <c r="A6" s="206"/>
      <c r="B6" s="207"/>
      <c r="C6" s="207"/>
      <c r="D6" s="207"/>
      <c r="E6" s="207"/>
      <c r="F6" s="207"/>
      <c r="G6" s="207"/>
      <c r="H6" s="207"/>
      <c r="I6" s="207"/>
      <c r="J6" s="207"/>
      <c r="K6" s="207"/>
      <c r="L6" s="207"/>
      <c r="M6" s="207"/>
      <c r="N6" s="192"/>
    </row>
    <row r="7" spans="1:14">
      <c r="A7" s="215" t="s">
        <v>161</v>
      </c>
      <c r="B7" s="207"/>
      <c r="C7" s="207"/>
      <c r="D7" s="207"/>
      <c r="E7" s="207"/>
      <c r="F7" s="207"/>
      <c r="G7" s="207"/>
      <c r="H7" s="207"/>
      <c r="I7" s="207"/>
      <c r="J7" s="207"/>
      <c r="K7" s="207"/>
      <c r="L7" s="207"/>
      <c r="M7" s="207"/>
      <c r="N7" s="206"/>
    </row>
    <row r="8" spans="1:14">
      <c r="A8" s="209" t="s">
        <v>20</v>
      </c>
      <c r="B8" s="208">
        <v>307</v>
      </c>
      <c r="C8" s="208">
        <v>287</v>
      </c>
      <c r="D8" s="208">
        <v>726</v>
      </c>
      <c r="E8" s="208">
        <v>1019</v>
      </c>
      <c r="F8" s="208">
        <v>1121</v>
      </c>
      <c r="G8" s="208">
        <v>724</v>
      </c>
      <c r="H8" s="208">
        <v>881</v>
      </c>
      <c r="I8" s="208">
        <v>838</v>
      </c>
      <c r="J8" s="208">
        <v>1324</v>
      </c>
      <c r="K8" s="208">
        <v>3468</v>
      </c>
      <c r="L8" s="208">
        <v>2621</v>
      </c>
      <c r="M8" s="208">
        <v>762</v>
      </c>
      <c r="N8" s="210">
        <f>SUM(B8:M8)</f>
        <v>14078</v>
      </c>
    </row>
    <row r="9" spans="1:14">
      <c r="A9" s="209" t="s">
        <v>2</v>
      </c>
      <c r="B9" s="208">
        <v>1025</v>
      </c>
      <c r="C9" s="208">
        <v>953</v>
      </c>
      <c r="D9" s="208">
        <v>2375</v>
      </c>
      <c r="E9" s="208">
        <v>3315</v>
      </c>
      <c r="F9" s="208">
        <v>3582</v>
      </c>
      <c r="G9" s="208">
        <v>2183</v>
      </c>
      <c r="H9" s="208">
        <v>2688</v>
      </c>
      <c r="I9" s="208">
        <v>2586</v>
      </c>
      <c r="J9" s="208">
        <v>4543</v>
      </c>
      <c r="K9" s="208">
        <v>3849</v>
      </c>
      <c r="L9" s="208">
        <v>2623</v>
      </c>
      <c r="M9" s="208">
        <v>832</v>
      </c>
      <c r="N9" s="210">
        <f>SUM(B9:M9)</f>
        <v>30554</v>
      </c>
    </row>
    <row r="10" spans="1:14">
      <c r="A10" s="215" t="s">
        <v>160</v>
      </c>
      <c r="B10" s="216"/>
      <c r="C10" s="216"/>
      <c r="D10" s="216"/>
      <c r="E10" s="216"/>
      <c r="F10" s="216"/>
      <c r="G10" s="216"/>
      <c r="H10" s="216"/>
      <c r="I10" s="216"/>
      <c r="J10" s="216"/>
      <c r="K10" s="216"/>
      <c r="L10" s="216"/>
      <c r="M10" s="216"/>
      <c r="N10" s="192"/>
    </row>
    <row r="11" spans="1:14">
      <c r="A11" s="212" t="s">
        <v>20</v>
      </c>
      <c r="B11" s="211">
        <v>68</v>
      </c>
      <c r="C11" s="211">
        <v>61</v>
      </c>
      <c r="D11" s="211">
        <v>148</v>
      </c>
      <c r="E11" s="211">
        <v>266</v>
      </c>
      <c r="F11" s="211">
        <v>229</v>
      </c>
      <c r="G11" s="211">
        <v>137</v>
      </c>
      <c r="H11" s="211">
        <v>219</v>
      </c>
      <c r="I11" s="213">
        <v>308</v>
      </c>
      <c r="J11" s="213">
        <v>328</v>
      </c>
      <c r="K11" s="211">
        <v>669</v>
      </c>
      <c r="L11" s="211">
        <v>480</v>
      </c>
      <c r="M11" s="211">
        <v>208</v>
      </c>
      <c r="N11" s="210">
        <f>SUM(B11:M11)</f>
        <v>3121</v>
      </c>
    </row>
    <row r="12" spans="1:14">
      <c r="A12" s="205" t="s">
        <v>2</v>
      </c>
      <c r="B12" s="217">
        <v>182</v>
      </c>
      <c r="C12" s="217">
        <v>122</v>
      </c>
      <c r="D12" s="217">
        <v>375</v>
      </c>
      <c r="E12" s="217">
        <v>618</v>
      </c>
      <c r="F12" s="217">
        <v>532</v>
      </c>
      <c r="G12" s="217">
        <v>291</v>
      </c>
      <c r="H12" s="217">
        <v>553</v>
      </c>
      <c r="I12" s="217">
        <v>831</v>
      </c>
      <c r="J12" s="217">
        <v>905</v>
      </c>
      <c r="K12" s="217">
        <v>781</v>
      </c>
      <c r="L12" s="217">
        <v>480</v>
      </c>
      <c r="M12" s="217">
        <v>227</v>
      </c>
      <c r="N12" s="210">
        <f>SUM(B12:M12)</f>
        <v>5897</v>
      </c>
    </row>
    <row r="13" spans="1:14" ht="13.8">
      <c r="A13" s="214" t="s">
        <v>158</v>
      </c>
      <c r="B13" s="218"/>
      <c r="C13" s="218"/>
      <c r="D13" s="218"/>
      <c r="E13" s="218"/>
      <c r="F13" s="218"/>
      <c r="G13" s="218"/>
      <c r="H13" s="218"/>
      <c r="I13" s="218"/>
      <c r="J13" s="218"/>
      <c r="K13" s="218"/>
      <c r="L13" s="218"/>
      <c r="M13" s="218"/>
      <c r="N13" s="192"/>
    </row>
    <row r="14" spans="1:14">
      <c r="A14" s="205" t="s">
        <v>159</v>
      </c>
      <c r="B14" s="217">
        <v>71</v>
      </c>
      <c r="C14" s="217">
        <v>64</v>
      </c>
      <c r="D14" s="217">
        <v>159</v>
      </c>
      <c r="E14" s="217">
        <v>278</v>
      </c>
      <c r="F14" s="217">
        <v>232</v>
      </c>
      <c r="G14" s="217">
        <v>145</v>
      </c>
      <c r="H14" s="217">
        <v>239</v>
      </c>
      <c r="I14" s="217">
        <v>335</v>
      </c>
      <c r="J14" s="217">
        <v>340</v>
      </c>
      <c r="K14" s="217">
        <v>687</v>
      </c>
      <c r="L14" s="217">
        <v>499</v>
      </c>
      <c r="M14" s="217">
        <v>216</v>
      </c>
      <c r="N14" s="210">
        <f>SUM(B14:M14)</f>
        <v>3265</v>
      </c>
    </row>
    <row r="15" spans="1:14">
      <c r="A15" s="205" t="s">
        <v>2</v>
      </c>
      <c r="B15" s="217">
        <v>188</v>
      </c>
      <c r="C15" s="217">
        <v>127</v>
      </c>
      <c r="D15" s="217">
        <v>405</v>
      </c>
      <c r="E15" s="217">
        <v>645</v>
      </c>
      <c r="F15" s="217">
        <v>545</v>
      </c>
      <c r="G15" s="217">
        <v>308</v>
      </c>
      <c r="H15" s="217">
        <v>627</v>
      </c>
      <c r="I15" s="217">
        <v>928</v>
      </c>
      <c r="J15" s="217">
        <v>946</v>
      </c>
      <c r="K15" s="217">
        <v>812</v>
      </c>
      <c r="L15" s="217">
        <v>499</v>
      </c>
      <c r="M15" s="217">
        <v>235</v>
      </c>
      <c r="N15" s="210">
        <f>SUM(B15:M15)</f>
        <v>6265</v>
      </c>
    </row>
    <row r="16" spans="1:14" ht="13.8">
      <c r="A16" s="223"/>
      <c r="B16" s="224"/>
      <c r="C16" s="224"/>
      <c r="D16" s="224"/>
      <c r="E16" s="224"/>
      <c r="F16" s="224"/>
      <c r="G16" s="224"/>
      <c r="H16" s="224"/>
      <c r="I16" s="224"/>
      <c r="J16" s="224"/>
      <c r="K16" s="224"/>
      <c r="L16" s="224"/>
      <c r="M16" s="224"/>
      <c r="N16" s="222"/>
    </row>
    <row r="17" spans="1:14">
      <c r="A17" s="225"/>
      <c r="B17" s="226"/>
      <c r="C17" s="226"/>
      <c r="D17" s="226"/>
      <c r="E17" s="226"/>
      <c r="F17" s="226"/>
      <c r="G17" s="226"/>
      <c r="H17" s="226"/>
      <c r="I17" s="226"/>
      <c r="J17" s="226"/>
      <c r="K17" s="226"/>
      <c r="L17" s="226"/>
      <c r="M17" s="226"/>
      <c r="N17" s="222"/>
    </row>
    <row r="18" spans="1:14">
      <c r="A18" s="225"/>
      <c r="B18" s="226"/>
      <c r="C18" s="226"/>
      <c r="D18" s="226"/>
      <c r="E18" s="226"/>
      <c r="F18" s="226"/>
      <c r="G18" s="226"/>
      <c r="H18" s="226"/>
      <c r="I18" s="226"/>
      <c r="J18" s="226"/>
      <c r="K18" s="226"/>
      <c r="L18" s="226"/>
      <c r="M18" s="226"/>
      <c r="N18" s="222"/>
    </row>
    <row r="19" spans="1:14">
      <c r="H19" s="204" t="s">
        <v>113</v>
      </c>
    </row>
    <row r="20" spans="1:14">
      <c r="H20" s="204" t="s">
        <v>113</v>
      </c>
    </row>
    <row r="21" spans="1:14">
      <c r="H21" s="204" t="s">
        <v>113</v>
      </c>
    </row>
  </sheetData>
  <phoneticPr fontId="0" type="noConversion"/>
  <pageMargins left="0.75" right="0.75" top="1" bottom="1" header="0.5" footer="0.5"/>
  <pageSetup scale="89" orientation="landscape" r:id="rId1"/>
  <headerFooter alignWithMargins="0"/>
  <webPublishItems count="1">
    <webPublishItem id="3239" divId="2002-2003 Statewide Stats_3239" sourceType="sheet" destinationFile="W:\02-03 Stats\09_sep\proquest_state.htm"/>
  </webPublishItems>
</worksheet>
</file>

<file path=xl/worksheets/sheet17.xml><?xml version="1.0" encoding="utf-8"?>
<worksheet xmlns="http://schemas.openxmlformats.org/spreadsheetml/2006/main" xmlns:r="http://schemas.openxmlformats.org/officeDocument/2006/relationships">
  <dimension ref="A1:N58"/>
  <sheetViews>
    <sheetView topLeftCell="A10" zoomScaleNormal="100" workbookViewId="0">
      <selection activeCell="G45" sqref="G45"/>
    </sheetView>
  </sheetViews>
  <sheetFormatPr defaultRowHeight="13.2"/>
  <cols>
    <col min="1" max="1" width="11.109375" customWidth="1"/>
    <col min="14" max="14" width="11.109375" bestFit="1" customWidth="1"/>
  </cols>
  <sheetData>
    <row r="1" spans="1:14" ht="32.25" customHeight="1">
      <c r="A1" s="29" t="s">
        <v>91</v>
      </c>
    </row>
    <row r="2" spans="1:14" ht="18" thickBot="1">
      <c r="A2" s="29" t="s">
        <v>166</v>
      </c>
      <c r="B2" s="27"/>
    </row>
    <row r="3" spans="1:14" ht="16.8" thickTop="1" thickBot="1">
      <c r="A3" s="111"/>
      <c r="B3" s="112" t="s">
        <v>25</v>
      </c>
      <c r="C3" s="112" t="s">
        <v>26</v>
      </c>
      <c r="D3" s="112" t="s">
        <v>27</v>
      </c>
      <c r="E3" s="112" t="s">
        <v>28</v>
      </c>
      <c r="F3" s="112" t="s">
        <v>29</v>
      </c>
      <c r="G3" s="112" t="s">
        <v>30</v>
      </c>
      <c r="H3" s="112" t="s">
        <v>31</v>
      </c>
      <c r="I3" s="112" t="s">
        <v>32</v>
      </c>
      <c r="J3" s="112" t="s">
        <v>33</v>
      </c>
      <c r="K3" s="112" t="s">
        <v>34</v>
      </c>
      <c r="L3" s="112" t="s">
        <v>35</v>
      </c>
      <c r="M3" s="112" t="s">
        <v>36</v>
      </c>
      <c r="N3" s="113" t="s">
        <v>37</v>
      </c>
    </row>
    <row r="4" spans="1:14" ht="13.8" thickTop="1">
      <c r="A4" s="103" t="s">
        <v>119</v>
      </c>
      <c r="B4" s="104"/>
      <c r="C4" s="104"/>
      <c r="D4" s="104"/>
      <c r="E4" s="104"/>
      <c r="F4" s="104"/>
      <c r="G4" s="104"/>
      <c r="H4" s="104"/>
      <c r="I4" s="104"/>
      <c r="J4" s="104"/>
      <c r="K4" s="104"/>
      <c r="L4" s="104"/>
      <c r="M4" s="104"/>
      <c r="N4" s="105"/>
    </row>
    <row r="5" spans="1:14">
      <c r="A5" s="106" t="s">
        <v>38</v>
      </c>
      <c r="B5" s="12">
        <v>52</v>
      </c>
      <c r="C5" s="12">
        <v>80</v>
      </c>
      <c r="D5" s="12">
        <v>1410</v>
      </c>
      <c r="E5" s="12">
        <v>600</v>
      </c>
      <c r="F5" s="12">
        <v>1220</v>
      </c>
      <c r="G5" s="12">
        <v>480</v>
      </c>
      <c r="H5" s="12">
        <v>369</v>
      </c>
      <c r="I5" s="12">
        <v>352</v>
      </c>
      <c r="J5" s="12">
        <v>859</v>
      </c>
      <c r="K5" s="12">
        <v>514</v>
      </c>
      <c r="L5" s="12">
        <v>720</v>
      </c>
      <c r="M5" s="12">
        <v>341</v>
      </c>
      <c r="N5" s="107">
        <f>SUM(B5:M5)</f>
        <v>6997</v>
      </c>
    </row>
    <row r="6" spans="1:14" ht="13.8" thickBot="1">
      <c r="A6" s="108" t="s">
        <v>39</v>
      </c>
      <c r="B6" s="109">
        <v>70</v>
      </c>
      <c r="C6" s="109">
        <v>75</v>
      </c>
      <c r="D6" s="109">
        <v>1180</v>
      </c>
      <c r="E6" s="109">
        <v>486</v>
      </c>
      <c r="F6" s="109">
        <v>1009</v>
      </c>
      <c r="G6" s="109">
        <v>398</v>
      </c>
      <c r="H6" s="109">
        <v>264</v>
      </c>
      <c r="I6" s="109">
        <v>335</v>
      </c>
      <c r="J6" s="109">
        <v>839</v>
      </c>
      <c r="K6" s="109">
        <v>460</v>
      </c>
      <c r="L6" s="109">
        <v>561</v>
      </c>
      <c r="M6" s="109">
        <v>352</v>
      </c>
      <c r="N6" s="110">
        <f>SUM(B6:M6)</f>
        <v>6029</v>
      </c>
    </row>
    <row r="7" spans="1:14" ht="13.8" thickTop="1">
      <c r="A7" s="114" t="s">
        <v>117</v>
      </c>
      <c r="B7" s="28"/>
      <c r="C7" s="28"/>
      <c r="D7" s="28"/>
      <c r="E7" s="28"/>
      <c r="F7" s="28"/>
      <c r="G7" s="28"/>
      <c r="H7" s="28"/>
      <c r="I7" s="28"/>
      <c r="J7" s="28"/>
      <c r="K7" s="28"/>
      <c r="L7" s="28"/>
      <c r="M7" s="28"/>
      <c r="N7" s="115"/>
    </row>
    <row r="8" spans="1:14">
      <c r="A8" s="106" t="s">
        <v>38</v>
      </c>
      <c r="B8" s="12">
        <v>490</v>
      </c>
      <c r="C8" s="12">
        <v>1034</v>
      </c>
      <c r="D8" s="12">
        <v>5973</v>
      </c>
      <c r="E8" s="12">
        <v>8475</v>
      </c>
      <c r="F8" s="12">
        <v>5020</v>
      </c>
      <c r="G8" s="12">
        <v>10438</v>
      </c>
      <c r="H8" s="12">
        <v>4552</v>
      </c>
      <c r="I8" s="12">
        <v>4728</v>
      </c>
      <c r="J8" s="12">
        <v>8898</v>
      </c>
      <c r="K8">
        <v>5596</v>
      </c>
      <c r="L8" s="12">
        <v>6090</v>
      </c>
      <c r="M8" s="12">
        <v>948</v>
      </c>
      <c r="N8" s="107">
        <f>SUM(B8:M8)</f>
        <v>62242</v>
      </c>
    </row>
    <row r="9" spans="1:14" ht="13.8" thickBot="1">
      <c r="A9" s="108" t="s">
        <v>39</v>
      </c>
      <c r="B9" s="109">
        <v>640</v>
      </c>
      <c r="C9" s="109">
        <v>1824</v>
      </c>
      <c r="D9" s="109">
        <v>10033</v>
      </c>
      <c r="E9" s="109">
        <v>10827</v>
      </c>
      <c r="F9" s="109">
        <v>5934</v>
      </c>
      <c r="G9" s="109">
        <v>10590</v>
      </c>
      <c r="H9" s="109">
        <v>4979</v>
      </c>
      <c r="I9" s="109">
        <v>6427</v>
      </c>
      <c r="J9" s="109">
        <v>10275</v>
      </c>
      <c r="K9" s="109">
        <v>5770</v>
      </c>
      <c r="L9" s="109">
        <v>8508</v>
      </c>
      <c r="M9" s="109">
        <v>1128</v>
      </c>
      <c r="N9" s="110">
        <f>SUM(B9:M9)</f>
        <v>76935</v>
      </c>
    </row>
    <row r="10" spans="1:14" ht="13.8" thickTop="1">
      <c r="A10" s="103" t="s">
        <v>118</v>
      </c>
      <c r="B10" s="104"/>
      <c r="C10" s="104"/>
      <c r="D10" s="104"/>
      <c r="E10" s="104"/>
      <c r="F10" s="104"/>
      <c r="G10" s="104"/>
      <c r="H10" s="104"/>
      <c r="I10" s="104"/>
      <c r="J10" s="104"/>
      <c r="K10" s="104"/>
      <c r="L10" s="104"/>
      <c r="M10" s="104"/>
      <c r="N10" s="105"/>
    </row>
    <row r="11" spans="1:14">
      <c r="A11" s="106" t="s">
        <v>38</v>
      </c>
      <c r="B11" s="12">
        <v>109</v>
      </c>
      <c r="C11" s="12">
        <v>174</v>
      </c>
      <c r="D11" s="12">
        <v>5063</v>
      </c>
      <c r="E11" s="12">
        <v>8981</v>
      </c>
      <c r="F11" s="12">
        <v>8445</v>
      </c>
      <c r="G11" s="12">
        <v>6967</v>
      </c>
      <c r="H11" s="12">
        <v>11419</v>
      </c>
      <c r="I11" s="12">
        <v>8772</v>
      </c>
      <c r="J11" s="12">
        <v>15322</v>
      </c>
      <c r="K11" s="12">
        <v>10368</v>
      </c>
      <c r="L11" s="12">
        <v>9353</v>
      </c>
      <c r="M11" s="12">
        <v>1218</v>
      </c>
      <c r="N11" s="107">
        <f>SUM(B11:M11)</f>
        <v>86191</v>
      </c>
    </row>
    <row r="12" spans="1:14" ht="13.8" thickBot="1">
      <c r="A12" s="108" t="s">
        <v>39</v>
      </c>
      <c r="B12" s="109">
        <v>62</v>
      </c>
      <c r="C12" s="109">
        <v>89</v>
      </c>
      <c r="D12" s="109">
        <v>2338</v>
      </c>
      <c r="E12" s="109">
        <v>3893</v>
      </c>
      <c r="F12" s="109">
        <v>4553</v>
      </c>
      <c r="G12" s="109">
        <v>2946</v>
      </c>
      <c r="H12" s="109">
        <v>5125</v>
      </c>
      <c r="I12" s="109">
        <v>3896</v>
      </c>
      <c r="J12" s="109">
        <v>7185</v>
      </c>
      <c r="K12" s="109">
        <v>4847</v>
      </c>
      <c r="L12" s="109">
        <v>3490</v>
      </c>
      <c r="M12" s="109">
        <v>454</v>
      </c>
      <c r="N12" s="110">
        <f>SUM(B12:M12)</f>
        <v>38878</v>
      </c>
    </row>
    <row r="13" spans="1:14" ht="13.8" thickTop="1">
      <c r="A13" s="103" t="s">
        <v>133</v>
      </c>
      <c r="B13" s="104"/>
      <c r="C13" s="104"/>
      <c r="D13" s="104"/>
      <c r="E13" s="104"/>
      <c r="F13" s="104"/>
      <c r="G13" s="104"/>
      <c r="H13" s="104"/>
      <c r="I13" s="104"/>
      <c r="J13" s="104"/>
      <c r="K13" s="104"/>
      <c r="L13" s="104"/>
      <c r="M13" s="104"/>
      <c r="N13" s="105"/>
    </row>
    <row r="14" spans="1:14">
      <c r="A14" s="106" t="s">
        <v>38</v>
      </c>
      <c r="B14" s="12">
        <v>44</v>
      </c>
      <c r="C14" s="12">
        <v>55</v>
      </c>
      <c r="D14" s="12">
        <v>282</v>
      </c>
      <c r="E14" s="12">
        <v>1577</v>
      </c>
      <c r="F14" s="12">
        <v>302</v>
      </c>
      <c r="G14" s="12">
        <v>268</v>
      </c>
      <c r="H14" s="12">
        <v>395</v>
      </c>
      <c r="I14" s="12">
        <v>309</v>
      </c>
      <c r="J14" s="12">
        <v>501</v>
      </c>
      <c r="K14" s="12">
        <v>292</v>
      </c>
      <c r="L14" s="12">
        <v>334</v>
      </c>
      <c r="M14" s="12">
        <v>92</v>
      </c>
      <c r="N14" s="107">
        <f>SUM(B14:M14)</f>
        <v>4451</v>
      </c>
    </row>
    <row r="15" spans="1:14" ht="13.8" thickBot="1">
      <c r="A15" s="108" t="s">
        <v>39</v>
      </c>
      <c r="B15" s="109">
        <v>59</v>
      </c>
      <c r="C15" s="109">
        <v>42</v>
      </c>
      <c r="D15" s="109">
        <v>131</v>
      </c>
      <c r="E15" s="109">
        <v>1662</v>
      </c>
      <c r="F15" s="109">
        <v>191</v>
      </c>
      <c r="G15" s="109">
        <v>130</v>
      </c>
      <c r="H15" s="109">
        <v>205</v>
      </c>
      <c r="I15" s="109">
        <v>232</v>
      </c>
      <c r="J15" s="109">
        <v>281</v>
      </c>
      <c r="K15" s="109">
        <v>152</v>
      </c>
      <c r="L15" s="109">
        <v>195</v>
      </c>
      <c r="M15" s="109">
        <v>52</v>
      </c>
      <c r="N15" s="110">
        <f>SUM(B15:M15)</f>
        <v>3332</v>
      </c>
    </row>
    <row r="16" spans="1:14" ht="13.8" thickTop="1">
      <c r="A16" s="103" t="s">
        <v>194</v>
      </c>
      <c r="B16" s="104"/>
      <c r="C16" s="104"/>
      <c r="D16" s="104"/>
      <c r="E16" s="104"/>
      <c r="F16" s="104"/>
      <c r="G16" s="104"/>
      <c r="H16" s="104"/>
      <c r="I16" s="104"/>
      <c r="J16" s="104"/>
      <c r="K16" s="104"/>
      <c r="L16" s="104"/>
      <c r="M16" s="104"/>
      <c r="N16" s="105"/>
    </row>
    <row r="17" spans="1:14">
      <c r="A17" s="106" t="s">
        <v>38</v>
      </c>
      <c r="B17" s="12">
        <v>49</v>
      </c>
      <c r="C17" s="12">
        <v>37</v>
      </c>
      <c r="D17" s="12">
        <v>59</v>
      </c>
      <c r="E17" s="12">
        <v>98</v>
      </c>
      <c r="F17" s="12">
        <v>67</v>
      </c>
      <c r="G17" s="12">
        <v>63</v>
      </c>
      <c r="H17" s="12">
        <v>92</v>
      </c>
      <c r="I17" s="12">
        <v>72</v>
      </c>
      <c r="J17" s="12">
        <v>80</v>
      </c>
      <c r="K17" s="12">
        <v>111</v>
      </c>
      <c r="L17" s="12">
        <v>74</v>
      </c>
      <c r="M17" s="12">
        <v>19</v>
      </c>
      <c r="N17" s="107">
        <f>SUM(B17:M17)</f>
        <v>821</v>
      </c>
    </row>
    <row r="18" spans="1:14" ht="13.8" thickBot="1">
      <c r="A18" s="108" t="s">
        <v>39</v>
      </c>
      <c r="B18" s="109">
        <v>0</v>
      </c>
      <c r="C18" s="109">
        <v>0</v>
      </c>
      <c r="D18" s="109">
        <v>0</v>
      </c>
      <c r="E18" s="109">
        <v>0</v>
      </c>
      <c r="F18" s="109">
        <v>0</v>
      </c>
      <c r="G18" s="109">
        <v>0</v>
      </c>
      <c r="H18" s="109">
        <v>0</v>
      </c>
      <c r="I18" s="109">
        <v>0</v>
      </c>
      <c r="J18" s="109">
        <v>0</v>
      </c>
      <c r="K18" s="109">
        <v>0</v>
      </c>
      <c r="L18" s="109">
        <v>0</v>
      </c>
      <c r="M18" s="109">
        <v>0</v>
      </c>
      <c r="N18" s="110">
        <f>SUM(B18:M18)</f>
        <v>0</v>
      </c>
    </row>
    <row r="19" spans="1:14" ht="13.8" thickTop="1">
      <c r="A19" s="103" t="s">
        <v>120</v>
      </c>
      <c r="B19" s="104"/>
      <c r="C19" s="104"/>
      <c r="D19" s="104"/>
      <c r="E19" s="104"/>
      <c r="F19" s="104"/>
      <c r="G19" s="104"/>
      <c r="H19" s="104"/>
      <c r="I19" s="104"/>
      <c r="J19" s="104"/>
      <c r="K19" s="104"/>
      <c r="L19" s="104"/>
      <c r="M19" s="104"/>
      <c r="N19" s="105"/>
    </row>
    <row r="20" spans="1:14">
      <c r="A20" s="106" t="s">
        <v>38</v>
      </c>
      <c r="B20" s="12">
        <v>12</v>
      </c>
      <c r="C20" s="12">
        <v>17</v>
      </c>
      <c r="D20" s="12">
        <v>35</v>
      </c>
      <c r="E20" s="12">
        <v>56</v>
      </c>
      <c r="F20" s="12">
        <v>54</v>
      </c>
      <c r="G20" s="12">
        <v>26</v>
      </c>
      <c r="H20" s="12">
        <v>33</v>
      </c>
      <c r="I20" s="12">
        <v>49</v>
      </c>
      <c r="J20" s="12">
        <v>45</v>
      </c>
      <c r="K20" s="12">
        <v>43</v>
      </c>
      <c r="L20" s="12">
        <v>62</v>
      </c>
      <c r="M20" s="12">
        <v>23</v>
      </c>
      <c r="N20" s="107">
        <f>SUM(B20:M20)</f>
        <v>455</v>
      </c>
    </row>
    <row r="21" spans="1:14" ht="13.8" thickBot="1">
      <c r="A21" s="108" t="s">
        <v>39</v>
      </c>
      <c r="B21" s="109">
        <v>0</v>
      </c>
      <c r="C21" s="109">
        <v>0</v>
      </c>
      <c r="D21" s="109">
        <v>0</v>
      </c>
      <c r="E21" s="109">
        <v>0</v>
      </c>
      <c r="F21" s="109">
        <v>0</v>
      </c>
      <c r="G21" s="109">
        <v>0</v>
      </c>
      <c r="H21" s="109">
        <v>0</v>
      </c>
      <c r="I21" s="109">
        <v>0</v>
      </c>
      <c r="J21" s="109">
        <v>0</v>
      </c>
      <c r="K21" s="109">
        <v>0</v>
      </c>
      <c r="L21" s="109">
        <v>0</v>
      </c>
      <c r="M21" s="109">
        <v>0</v>
      </c>
      <c r="N21" s="110">
        <f>SUM(B21:M21)</f>
        <v>0</v>
      </c>
    </row>
    <row r="22" spans="1:14" ht="13.8" thickTop="1">
      <c r="A22" s="103" t="s">
        <v>121</v>
      </c>
      <c r="B22" s="104"/>
      <c r="C22" s="104"/>
      <c r="D22" s="104"/>
      <c r="E22" s="104"/>
      <c r="F22" s="104"/>
      <c r="G22" s="104"/>
      <c r="H22" s="104"/>
      <c r="I22" s="104"/>
      <c r="J22" s="104"/>
      <c r="K22" s="104"/>
      <c r="L22" s="104"/>
      <c r="M22" s="104"/>
      <c r="N22" s="105"/>
    </row>
    <row r="23" spans="1:14">
      <c r="A23" s="106" t="s">
        <v>38</v>
      </c>
      <c r="B23" s="12">
        <v>0</v>
      </c>
      <c r="C23" s="12">
        <v>0</v>
      </c>
      <c r="D23" s="12">
        <v>0</v>
      </c>
      <c r="E23" s="12">
        <v>0</v>
      </c>
      <c r="F23" s="12">
        <v>0</v>
      </c>
      <c r="G23" s="12">
        <v>0</v>
      </c>
      <c r="H23" s="12">
        <v>0</v>
      </c>
      <c r="I23" s="12">
        <v>0</v>
      </c>
      <c r="J23" s="12">
        <v>0</v>
      </c>
      <c r="K23" s="12">
        <v>0</v>
      </c>
      <c r="L23" s="12">
        <v>0</v>
      </c>
      <c r="M23" s="12">
        <v>0</v>
      </c>
      <c r="N23" s="107">
        <f>SUM(B23:M23)</f>
        <v>0</v>
      </c>
    </row>
    <row r="24" spans="1:14" ht="13.8" thickBot="1">
      <c r="A24" s="108" t="s">
        <v>39</v>
      </c>
      <c r="B24" s="109">
        <v>0</v>
      </c>
      <c r="C24" s="109">
        <v>0</v>
      </c>
      <c r="D24" s="109">
        <v>0</v>
      </c>
      <c r="E24" s="109">
        <v>0</v>
      </c>
      <c r="F24" s="109">
        <v>0</v>
      </c>
      <c r="G24" s="109">
        <v>0</v>
      </c>
      <c r="H24" s="109">
        <v>0</v>
      </c>
      <c r="I24" s="109">
        <v>0</v>
      </c>
      <c r="J24" s="109">
        <v>0</v>
      </c>
      <c r="K24" s="109">
        <v>0</v>
      </c>
      <c r="L24" s="109">
        <v>0</v>
      </c>
      <c r="M24" s="109">
        <v>0</v>
      </c>
      <c r="N24" s="110">
        <f>SUM(B24:M24)</f>
        <v>0</v>
      </c>
    </row>
    <row r="25" spans="1:14" ht="13.8" thickTop="1">
      <c r="A25" s="103" t="s">
        <v>134</v>
      </c>
      <c r="B25" s="104"/>
      <c r="C25" s="104"/>
      <c r="D25" s="104"/>
      <c r="E25" s="104"/>
      <c r="F25" s="104"/>
      <c r="G25" s="104"/>
      <c r="H25" s="104"/>
      <c r="I25" s="104"/>
      <c r="J25" s="104"/>
      <c r="K25" s="104"/>
      <c r="L25" s="104"/>
      <c r="M25" s="104"/>
      <c r="N25" s="105"/>
    </row>
    <row r="26" spans="1:14">
      <c r="A26" s="106" t="s">
        <v>38</v>
      </c>
      <c r="B26" s="12">
        <v>0</v>
      </c>
      <c r="C26" s="12">
        <v>2</v>
      </c>
      <c r="D26" s="12">
        <v>0</v>
      </c>
      <c r="E26" s="12">
        <v>16</v>
      </c>
      <c r="F26" s="12">
        <v>0</v>
      </c>
      <c r="G26" s="12">
        <v>0</v>
      </c>
      <c r="H26" s="12">
        <v>0</v>
      </c>
      <c r="I26" s="12">
        <v>12</v>
      </c>
      <c r="J26" s="12">
        <v>5</v>
      </c>
      <c r="K26" s="12">
        <v>0</v>
      </c>
      <c r="L26" s="12">
        <v>0</v>
      </c>
      <c r="M26" s="12">
        <v>3</v>
      </c>
      <c r="N26" s="107">
        <f>SUM(B26:M26)</f>
        <v>38</v>
      </c>
    </row>
    <row r="27" spans="1:14" ht="13.8" thickBot="1">
      <c r="A27" s="108" t="s">
        <v>39</v>
      </c>
      <c r="B27" s="109">
        <v>0</v>
      </c>
      <c r="C27" s="109">
        <v>0</v>
      </c>
      <c r="D27" s="109">
        <v>0</v>
      </c>
      <c r="E27" s="109">
        <v>12</v>
      </c>
      <c r="F27" s="109">
        <v>0</v>
      </c>
      <c r="G27" s="109">
        <v>0</v>
      </c>
      <c r="H27" s="109">
        <v>0</v>
      </c>
      <c r="I27" s="109">
        <v>17</v>
      </c>
      <c r="J27" s="109">
        <v>3</v>
      </c>
      <c r="K27" s="109">
        <v>0</v>
      </c>
      <c r="L27" s="109">
        <v>0</v>
      </c>
      <c r="M27" s="109">
        <v>2</v>
      </c>
      <c r="N27" s="110">
        <f>SUM(B27:M27)</f>
        <v>34</v>
      </c>
    </row>
    <row r="28" spans="1:14" ht="13.8" thickTop="1">
      <c r="A28" s="103" t="s">
        <v>136</v>
      </c>
      <c r="B28" s="104"/>
      <c r="C28" s="104"/>
      <c r="D28" s="104"/>
      <c r="E28" s="104"/>
      <c r="F28" s="104"/>
      <c r="G28" s="104"/>
      <c r="H28" s="104"/>
      <c r="I28" s="104"/>
      <c r="J28" s="104"/>
      <c r="K28" s="104"/>
      <c r="L28" s="104"/>
      <c r="M28" s="104"/>
      <c r="N28" s="105"/>
    </row>
    <row r="29" spans="1:14">
      <c r="A29" s="106" t="s">
        <v>38</v>
      </c>
      <c r="B29" s="12">
        <v>0</v>
      </c>
      <c r="C29" s="12">
        <v>0</v>
      </c>
      <c r="D29" s="12">
        <v>0</v>
      </c>
      <c r="E29" s="12">
        <v>0</v>
      </c>
      <c r="F29" s="12">
        <v>0</v>
      </c>
      <c r="G29" s="12">
        <v>0</v>
      </c>
      <c r="H29" s="12">
        <v>0</v>
      </c>
      <c r="I29" s="12">
        <v>0</v>
      </c>
      <c r="J29" s="12">
        <v>0</v>
      </c>
      <c r="K29" s="12">
        <v>0</v>
      </c>
      <c r="L29" s="12">
        <v>0</v>
      </c>
      <c r="M29" s="12">
        <v>0</v>
      </c>
      <c r="N29" s="107">
        <f>SUM(B29:M29)</f>
        <v>0</v>
      </c>
    </row>
    <row r="30" spans="1:14" ht="13.8" thickBot="1">
      <c r="A30" s="108" t="s">
        <v>39</v>
      </c>
      <c r="B30" s="109">
        <v>0</v>
      </c>
      <c r="C30" s="109">
        <v>0</v>
      </c>
      <c r="D30" s="109">
        <v>0</v>
      </c>
      <c r="E30" s="109">
        <v>0</v>
      </c>
      <c r="F30" s="109">
        <v>0</v>
      </c>
      <c r="G30" s="109">
        <v>0</v>
      </c>
      <c r="H30" s="109">
        <v>0</v>
      </c>
      <c r="I30" s="109">
        <v>0</v>
      </c>
      <c r="J30" s="109">
        <v>0</v>
      </c>
      <c r="K30" s="109">
        <v>0</v>
      </c>
      <c r="L30" s="109">
        <v>0</v>
      </c>
      <c r="M30" s="109">
        <v>0</v>
      </c>
      <c r="N30" s="110">
        <f>SUM(B30:M30)</f>
        <v>0</v>
      </c>
    </row>
    <row r="31" spans="1:14" ht="13.8" thickTop="1">
      <c r="A31" s="103" t="s">
        <v>137</v>
      </c>
      <c r="B31" s="104"/>
      <c r="C31" s="104"/>
      <c r="D31" s="104"/>
      <c r="E31" s="104"/>
      <c r="F31" s="104"/>
      <c r="G31" s="104"/>
      <c r="H31" s="104"/>
      <c r="I31" s="104"/>
      <c r="J31" s="104"/>
      <c r="K31" s="104"/>
      <c r="L31" s="104"/>
      <c r="M31" s="104"/>
      <c r="N31" s="105"/>
    </row>
    <row r="32" spans="1:14">
      <c r="A32" s="106" t="s">
        <v>38</v>
      </c>
      <c r="B32" s="12">
        <v>10</v>
      </c>
      <c r="C32" s="12">
        <v>64</v>
      </c>
      <c r="D32" s="12">
        <v>311</v>
      </c>
      <c r="E32" s="12">
        <v>824</v>
      </c>
      <c r="F32" s="12">
        <v>192</v>
      </c>
      <c r="G32" s="12">
        <v>1008</v>
      </c>
      <c r="H32" s="12">
        <v>523</v>
      </c>
      <c r="I32" s="12">
        <v>0</v>
      </c>
      <c r="J32" s="12">
        <v>0</v>
      </c>
      <c r="K32" s="12">
        <v>0</v>
      </c>
      <c r="L32" s="12">
        <v>0</v>
      </c>
      <c r="M32" s="12">
        <v>1</v>
      </c>
      <c r="N32" s="107">
        <f>SUM(B32:M32)</f>
        <v>2933</v>
      </c>
    </row>
    <row r="33" spans="1:14" ht="13.8" thickBot="1">
      <c r="A33" s="108"/>
      <c r="B33" s="109"/>
      <c r="C33" s="109"/>
      <c r="D33" s="109"/>
      <c r="E33" s="109"/>
      <c r="F33" s="109"/>
      <c r="G33" s="109"/>
      <c r="H33" s="109"/>
      <c r="I33" s="109"/>
      <c r="J33" s="109"/>
      <c r="K33" s="109"/>
      <c r="L33" s="109"/>
      <c r="M33" s="109">
        <v>0</v>
      </c>
      <c r="N33" s="110"/>
    </row>
    <row r="34" spans="1:14" ht="13.8" thickTop="1">
      <c r="A34" s="103" t="s">
        <v>135</v>
      </c>
      <c r="B34" s="104"/>
      <c r="C34" s="104"/>
      <c r="D34" s="104"/>
      <c r="E34" s="104"/>
      <c r="F34" s="104"/>
      <c r="G34" s="104"/>
      <c r="H34" s="104"/>
      <c r="I34" s="104"/>
      <c r="J34" s="104"/>
      <c r="K34" s="104"/>
      <c r="L34" s="104"/>
      <c r="M34" s="104"/>
      <c r="N34" s="105"/>
    </row>
    <row r="35" spans="1:14">
      <c r="A35" s="106" t="s">
        <v>38</v>
      </c>
      <c r="B35" s="12">
        <v>0</v>
      </c>
      <c r="C35" s="12">
        <v>0</v>
      </c>
      <c r="D35" s="12">
        <v>0</v>
      </c>
      <c r="E35" s="12">
        <v>0</v>
      </c>
      <c r="F35" s="12">
        <v>0</v>
      </c>
      <c r="G35" s="12">
        <v>0</v>
      </c>
      <c r="H35" s="12">
        <v>0</v>
      </c>
      <c r="I35" s="12">
        <v>0</v>
      </c>
      <c r="J35" s="12">
        <v>0</v>
      </c>
      <c r="K35" s="12">
        <v>0</v>
      </c>
      <c r="L35" s="12">
        <v>0</v>
      </c>
      <c r="M35" s="12">
        <v>0</v>
      </c>
      <c r="N35" s="107">
        <f>SUM(B35:M35)</f>
        <v>0</v>
      </c>
    </row>
    <row r="36" spans="1:14" ht="13.8" thickBot="1">
      <c r="A36" s="108" t="s">
        <v>39</v>
      </c>
      <c r="B36" s="109">
        <v>0</v>
      </c>
      <c r="C36" s="109">
        <v>0</v>
      </c>
      <c r="D36" s="109">
        <v>0</v>
      </c>
      <c r="E36" s="109">
        <v>0</v>
      </c>
      <c r="F36" s="109">
        <v>0</v>
      </c>
      <c r="G36" s="109">
        <v>0</v>
      </c>
      <c r="H36" s="109">
        <v>0</v>
      </c>
      <c r="I36" s="109">
        <v>0</v>
      </c>
      <c r="J36" s="109">
        <v>0</v>
      </c>
      <c r="K36" s="109">
        <v>0</v>
      </c>
      <c r="L36" s="109">
        <v>0</v>
      </c>
      <c r="M36" s="109">
        <v>0</v>
      </c>
      <c r="N36" s="110">
        <f>SUM(B36:M36)</f>
        <v>0</v>
      </c>
    </row>
    <row r="37" spans="1:14" ht="13.8" thickTop="1">
      <c r="A37" s="103" t="s">
        <v>138</v>
      </c>
      <c r="B37" s="104"/>
      <c r="C37" s="104"/>
      <c r="D37" s="104"/>
      <c r="E37" s="104"/>
      <c r="F37" s="104"/>
      <c r="G37" s="104"/>
      <c r="H37" s="104"/>
      <c r="I37" s="104"/>
      <c r="J37" s="104"/>
      <c r="K37" s="104"/>
      <c r="L37" s="104"/>
      <c r="M37" s="104"/>
      <c r="N37" s="105"/>
    </row>
    <row r="38" spans="1:14">
      <c r="A38" s="106" t="s">
        <v>38</v>
      </c>
      <c r="B38" s="12">
        <v>0</v>
      </c>
      <c r="C38" s="12">
        <v>0</v>
      </c>
      <c r="D38" s="12">
        <v>0</v>
      </c>
      <c r="E38" s="12">
        <v>0</v>
      </c>
      <c r="F38" s="12">
        <v>0</v>
      </c>
      <c r="G38" s="12">
        <v>0</v>
      </c>
      <c r="H38" s="12">
        <v>0</v>
      </c>
      <c r="I38" s="12">
        <v>0</v>
      </c>
      <c r="J38" s="12">
        <v>0</v>
      </c>
      <c r="K38" s="12">
        <v>0</v>
      </c>
      <c r="L38" s="12">
        <v>0</v>
      </c>
      <c r="M38" s="12">
        <v>0</v>
      </c>
      <c r="N38" s="107">
        <f>SUM(B38:M38)</f>
        <v>0</v>
      </c>
    </row>
    <row r="39" spans="1:14" ht="13.8" thickBot="1">
      <c r="A39" s="108" t="s">
        <v>39</v>
      </c>
      <c r="B39" s="109">
        <v>0</v>
      </c>
      <c r="C39" s="109">
        <v>0</v>
      </c>
      <c r="D39" s="109">
        <v>0</v>
      </c>
      <c r="E39" s="109">
        <v>0</v>
      </c>
      <c r="F39" s="109">
        <v>0</v>
      </c>
      <c r="G39" s="109">
        <v>0</v>
      </c>
      <c r="H39" s="109">
        <v>0</v>
      </c>
      <c r="I39" s="109"/>
      <c r="J39" s="109"/>
      <c r="K39" s="109">
        <v>0</v>
      </c>
      <c r="L39" s="109">
        <v>0</v>
      </c>
      <c r="M39" s="109">
        <v>0</v>
      </c>
      <c r="N39" s="110">
        <f>SUM(B39:M39)</f>
        <v>0</v>
      </c>
    </row>
    <row r="40" spans="1:14" ht="13.8" thickTop="1"/>
    <row r="56" spans="1:14">
      <c r="A56" s="220"/>
      <c r="B56" s="221"/>
      <c r="C56" s="221"/>
      <c r="D56" s="221"/>
      <c r="E56" s="221"/>
      <c r="F56" s="221"/>
      <c r="G56" s="221"/>
      <c r="H56" s="221"/>
      <c r="I56" s="221"/>
      <c r="J56" s="221"/>
      <c r="K56" s="221"/>
      <c r="L56" s="221"/>
      <c r="M56" s="221"/>
      <c r="N56" s="221"/>
    </row>
    <row r="57" spans="1:14">
      <c r="A57" s="221"/>
      <c r="B57" s="89"/>
      <c r="C57" s="89"/>
      <c r="D57" s="89"/>
      <c r="E57" s="89"/>
      <c r="F57" s="89"/>
      <c r="G57" s="89"/>
      <c r="H57" s="89"/>
      <c r="I57" s="89"/>
      <c r="J57" s="89"/>
      <c r="K57" s="89"/>
      <c r="L57" s="89"/>
      <c r="M57" s="89"/>
      <c r="N57" s="222"/>
    </row>
    <row r="58" spans="1:14">
      <c r="A58" s="221"/>
      <c r="B58" s="89"/>
      <c r="C58" s="89"/>
      <c r="D58" s="89"/>
      <c r="E58" s="89"/>
      <c r="F58" s="89"/>
      <c r="G58" s="89"/>
      <c r="H58" s="89"/>
      <c r="I58" s="89"/>
      <c r="J58" s="89"/>
      <c r="K58" s="89"/>
      <c r="L58" s="89"/>
      <c r="M58" s="89"/>
      <c r="N58" s="222"/>
    </row>
  </sheetData>
  <phoneticPr fontId="0" type="noConversion"/>
  <pageMargins left="0.75" right="0.75" top="1" bottom="1" header="0.5" footer="0.5"/>
  <pageSetup scale="93" orientation="landscape" r:id="rId1"/>
  <headerFooter alignWithMargins="0"/>
  <rowBreaks count="1" manualBreakCount="1">
    <brk id="24" max="13" man="1"/>
  </rowBreaks>
  <webPublishItems count="1">
    <webPublishItem id="2108" divId="2002-2003 Statewide Stats_2108" sourceType="sheet" destinationFile="W:\02-03 Stats\09_sep\roth_state.htm"/>
  </webPublishItems>
</worksheet>
</file>

<file path=xl/worksheets/sheet18.xml><?xml version="1.0" encoding="utf-8"?>
<worksheet xmlns="http://schemas.openxmlformats.org/spreadsheetml/2006/main" xmlns:r="http://schemas.openxmlformats.org/officeDocument/2006/relationships">
  <dimension ref="A1:N33"/>
  <sheetViews>
    <sheetView zoomScaleNormal="100" workbookViewId="0">
      <selection activeCell="E26" sqref="E26"/>
    </sheetView>
  </sheetViews>
  <sheetFormatPr defaultRowHeight="13.2"/>
  <cols>
    <col min="1" max="1" width="11.109375" customWidth="1"/>
    <col min="14" max="14" width="11.109375" bestFit="1" customWidth="1"/>
  </cols>
  <sheetData>
    <row r="1" spans="1:14" ht="32.25" customHeight="1">
      <c r="A1" s="29" t="s">
        <v>89</v>
      </c>
    </row>
    <row r="2" spans="1:14" ht="18">
      <c r="A2" s="30"/>
      <c r="B2" s="27"/>
    </row>
    <row r="3" spans="1:14" ht="17.399999999999999">
      <c r="A3" s="29" t="s">
        <v>166</v>
      </c>
      <c r="B3" s="27"/>
    </row>
    <row r="4" spans="1:14" ht="13.8" thickBot="1"/>
    <row r="5" spans="1:14" ht="16.2" thickTop="1">
      <c r="A5" s="111"/>
      <c r="B5" s="112" t="s">
        <v>25</v>
      </c>
      <c r="C5" s="112" t="s">
        <v>26</v>
      </c>
      <c r="D5" s="112" t="s">
        <v>27</v>
      </c>
      <c r="E5" s="112" t="s">
        <v>28</v>
      </c>
      <c r="F5" s="112" t="s">
        <v>29</v>
      </c>
      <c r="G5" s="112" t="s">
        <v>30</v>
      </c>
      <c r="H5" s="112" t="s">
        <v>31</v>
      </c>
      <c r="I5" s="112" t="s">
        <v>32</v>
      </c>
      <c r="J5" s="112" t="s">
        <v>33</v>
      </c>
      <c r="K5" s="112" t="s">
        <v>34</v>
      </c>
      <c r="L5" s="112" t="s">
        <v>35</v>
      </c>
      <c r="M5" s="112" t="s">
        <v>36</v>
      </c>
      <c r="N5" s="113" t="s">
        <v>37</v>
      </c>
    </row>
    <row r="6" spans="1:14">
      <c r="A6" s="114" t="s">
        <v>79</v>
      </c>
      <c r="B6" s="28"/>
      <c r="C6" s="28"/>
      <c r="D6" s="28"/>
      <c r="E6" s="28"/>
      <c r="F6" s="28"/>
      <c r="G6" s="28"/>
      <c r="H6" s="28"/>
      <c r="I6" s="28"/>
      <c r="J6" s="28"/>
      <c r="K6" s="28"/>
      <c r="L6" s="28"/>
      <c r="M6" s="28"/>
      <c r="N6" s="115"/>
    </row>
    <row r="7" spans="1:14">
      <c r="A7" s="106" t="s">
        <v>38</v>
      </c>
      <c r="B7" s="12">
        <v>148</v>
      </c>
      <c r="C7" s="12">
        <v>157</v>
      </c>
      <c r="D7" s="12">
        <v>443</v>
      </c>
      <c r="E7" s="12">
        <v>819</v>
      </c>
      <c r="F7" s="12">
        <v>977</v>
      </c>
      <c r="G7" s="12">
        <v>538</v>
      </c>
      <c r="H7" s="12">
        <v>550</v>
      </c>
      <c r="I7" s="12">
        <v>605</v>
      </c>
      <c r="J7" s="12">
        <v>1342</v>
      </c>
      <c r="K7" s="12">
        <v>1057</v>
      </c>
      <c r="L7" s="12">
        <v>794</v>
      </c>
      <c r="M7" s="12">
        <v>154</v>
      </c>
      <c r="N7" s="107">
        <f>SUM(B7:M7)</f>
        <v>7584</v>
      </c>
    </row>
    <row r="8" spans="1:14" ht="13.8" thickBot="1">
      <c r="A8" s="108" t="s">
        <v>39</v>
      </c>
      <c r="B8" s="109">
        <v>179</v>
      </c>
      <c r="C8" s="109">
        <v>167</v>
      </c>
      <c r="D8" s="109">
        <v>565</v>
      </c>
      <c r="E8" s="109">
        <v>1084</v>
      </c>
      <c r="F8" s="109">
        <v>1455</v>
      </c>
      <c r="G8" s="109">
        <v>828</v>
      </c>
      <c r="H8" s="109">
        <v>631</v>
      </c>
      <c r="I8" s="109">
        <v>706</v>
      </c>
      <c r="J8" s="109">
        <v>1979</v>
      </c>
      <c r="K8" s="109">
        <v>1493</v>
      </c>
      <c r="L8" s="109">
        <v>987</v>
      </c>
      <c r="M8" s="109">
        <v>140</v>
      </c>
      <c r="N8" s="110">
        <f>SUM(B8:M8)</f>
        <v>10214</v>
      </c>
    </row>
    <row r="9" spans="1:14" ht="14.4" thickTop="1" thickBot="1">
      <c r="D9" t="s">
        <v>143</v>
      </c>
    </row>
    <row r="10" spans="1:14" ht="13.8" thickTop="1">
      <c r="A10" s="103" t="s">
        <v>76</v>
      </c>
      <c r="B10" s="104"/>
      <c r="C10" s="104"/>
      <c r="D10" s="104"/>
      <c r="E10" s="104"/>
      <c r="F10" s="104"/>
      <c r="G10" s="104"/>
      <c r="H10" s="104"/>
      <c r="I10" s="104"/>
      <c r="J10" s="104"/>
      <c r="K10" s="104"/>
      <c r="L10" s="104"/>
      <c r="M10" s="104"/>
      <c r="N10" s="105"/>
    </row>
    <row r="11" spans="1:14">
      <c r="A11" s="106" t="s">
        <v>38</v>
      </c>
      <c r="B11" s="12">
        <v>176</v>
      </c>
      <c r="C11" s="12">
        <v>183</v>
      </c>
      <c r="D11" s="12">
        <v>365</v>
      </c>
      <c r="E11" s="12">
        <v>795</v>
      </c>
      <c r="F11" s="12">
        <v>986</v>
      </c>
      <c r="G11" s="12">
        <v>887</v>
      </c>
      <c r="H11" s="12">
        <v>685</v>
      </c>
      <c r="I11" s="12">
        <v>999</v>
      </c>
      <c r="J11" s="12">
        <v>2705</v>
      </c>
      <c r="K11" s="12">
        <v>1715</v>
      </c>
      <c r="L11" s="12">
        <v>1326</v>
      </c>
      <c r="M11" s="12">
        <v>295</v>
      </c>
      <c r="N11" s="107">
        <f>SUM(B11:M11)</f>
        <v>11117</v>
      </c>
    </row>
    <row r="12" spans="1:14" ht="13.8" thickBot="1">
      <c r="A12" s="108" t="s">
        <v>39</v>
      </c>
      <c r="B12" s="109">
        <v>598</v>
      </c>
      <c r="C12" s="109">
        <v>667</v>
      </c>
      <c r="D12" s="109">
        <v>1096</v>
      </c>
      <c r="E12" s="109">
        <v>2486</v>
      </c>
      <c r="F12" s="109">
        <v>3521</v>
      </c>
      <c r="G12" s="109">
        <v>3231</v>
      </c>
      <c r="H12" s="109">
        <v>2277</v>
      </c>
      <c r="I12" s="109">
        <v>3462</v>
      </c>
      <c r="J12" s="109">
        <v>10166</v>
      </c>
      <c r="K12" s="109">
        <v>6603</v>
      </c>
      <c r="L12" s="109">
        <v>5292</v>
      </c>
      <c r="M12" s="109">
        <v>1389</v>
      </c>
      <c r="N12" s="110">
        <f>SUM(B12:M12)</f>
        <v>40788</v>
      </c>
    </row>
    <row r="13" spans="1:14" ht="13.8" thickTop="1"/>
    <row r="14" spans="1:14" ht="13.8" thickBot="1"/>
    <row r="15" spans="1:14" ht="13.8" thickTop="1">
      <c r="A15" s="103" t="s">
        <v>90</v>
      </c>
      <c r="B15" s="104"/>
      <c r="C15" s="104"/>
      <c r="D15" s="104"/>
      <c r="E15" s="104"/>
      <c r="F15" s="104"/>
      <c r="G15" s="104"/>
      <c r="H15" s="104"/>
      <c r="I15" s="104"/>
      <c r="J15" s="104"/>
      <c r="K15" s="104"/>
      <c r="L15" s="104"/>
      <c r="M15" s="104"/>
      <c r="N15" s="105"/>
    </row>
    <row r="16" spans="1:14">
      <c r="A16" s="106" t="s">
        <v>38</v>
      </c>
      <c r="B16" s="12">
        <v>176</v>
      </c>
      <c r="C16" s="12">
        <v>183</v>
      </c>
      <c r="D16" s="12">
        <v>365</v>
      </c>
      <c r="E16" s="12">
        <v>795</v>
      </c>
      <c r="F16" s="12">
        <v>986</v>
      </c>
      <c r="G16" s="12">
        <v>887</v>
      </c>
      <c r="H16" s="12">
        <v>685</v>
      </c>
      <c r="I16" s="197">
        <v>999</v>
      </c>
      <c r="J16" s="12">
        <v>2705</v>
      </c>
      <c r="K16" s="12">
        <v>1715</v>
      </c>
      <c r="L16" s="12">
        <v>1326</v>
      </c>
      <c r="M16" s="12">
        <v>295</v>
      </c>
      <c r="N16" s="107">
        <f>SUM(B16:M16)</f>
        <v>11117</v>
      </c>
    </row>
    <row r="17" spans="1:14" ht="13.8" thickBot="1">
      <c r="A17" s="108" t="s">
        <v>39</v>
      </c>
      <c r="B17" s="109">
        <v>598</v>
      </c>
      <c r="C17" s="109">
        <v>663</v>
      </c>
      <c r="D17" s="109">
        <v>1096</v>
      </c>
      <c r="E17" s="109">
        <v>2486</v>
      </c>
      <c r="F17" s="109">
        <v>3521</v>
      </c>
      <c r="G17" s="109">
        <v>3230</v>
      </c>
      <c r="H17" s="109">
        <v>2279</v>
      </c>
      <c r="I17" s="109">
        <v>3463</v>
      </c>
      <c r="J17" s="109">
        <v>10165</v>
      </c>
      <c r="K17" s="109">
        <v>6602</v>
      </c>
      <c r="L17" s="109">
        <v>5292</v>
      </c>
      <c r="M17" s="109">
        <v>1389</v>
      </c>
      <c r="N17" s="110">
        <f>SUM(B17:M17)</f>
        <v>40784</v>
      </c>
    </row>
    <row r="18" spans="1:14" ht="14.4" thickTop="1" thickBot="1"/>
    <row r="19" spans="1:14" ht="13.8" thickTop="1">
      <c r="A19" s="103" t="s">
        <v>180</v>
      </c>
      <c r="B19" s="104"/>
      <c r="C19" s="104"/>
      <c r="D19" s="104"/>
      <c r="E19" s="104"/>
      <c r="F19" s="104"/>
      <c r="G19" s="104"/>
      <c r="H19" s="104"/>
      <c r="I19" s="104"/>
      <c r="J19" s="104"/>
      <c r="K19" s="104"/>
      <c r="L19" s="104"/>
      <c r="M19" s="104"/>
      <c r="N19" s="105"/>
    </row>
    <row r="20" spans="1:14">
      <c r="A20" s="106" t="s">
        <v>38</v>
      </c>
      <c r="B20" s="12">
        <v>428</v>
      </c>
      <c r="C20" s="12">
        <v>72</v>
      </c>
      <c r="D20" s="12">
        <v>401</v>
      </c>
      <c r="E20" s="12">
        <v>612</v>
      </c>
      <c r="F20" s="201">
        <v>530</v>
      </c>
      <c r="G20" s="12">
        <v>305</v>
      </c>
      <c r="H20" s="12">
        <v>279</v>
      </c>
      <c r="I20" s="12">
        <v>690</v>
      </c>
      <c r="J20" s="12">
        <v>728</v>
      </c>
      <c r="K20" s="12">
        <v>478</v>
      </c>
      <c r="L20" s="12">
        <v>404</v>
      </c>
      <c r="M20" s="12">
        <v>143</v>
      </c>
      <c r="N20" s="107">
        <f>SUM(B20:M20)</f>
        <v>5070</v>
      </c>
    </row>
    <row r="21" spans="1:14" ht="13.8" thickBot="1">
      <c r="A21" s="108" t="s">
        <v>39</v>
      </c>
      <c r="B21" s="109">
        <v>870</v>
      </c>
      <c r="C21" s="109">
        <v>452</v>
      </c>
      <c r="D21" s="109">
        <v>1369</v>
      </c>
      <c r="E21" s="109">
        <v>2161</v>
      </c>
      <c r="F21" s="109">
        <v>1780</v>
      </c>
      <c r="G21" s="109">
        <v>1195</v>
      </c>
      <c r="H21" s="109">
        <v>1321</v>
      </c>
      <c r="I21" s="109">
        <v>2521</v>
      </c>
      <c r="J21" s="109">
        <v>2177</v>
      </c>
      <c r="K21" s="109">
        <v>1143</v>
      </c>
      <c r="L21" s="109">
        <v>882</v>
      </c>
      <c r="M21" s="109">
        <v>346</v>
      </c>
      <c r="N21" s="110">
        <f>SUM(B21:M21)</f>
        <v>16217</v>
      </c>
    </row>
    <row r="22" spans="1:14" ht="13.8" thickTop="1"/>
    <row r="23" spans="1:14" ht="13.8" thickBot="1"/>
    <row r="24" spans="1:14" ht="13.8" thickTop="1">
      <c r="A24" s="103" t="s">
        <v>116</v>
      </c>
      <c r="B24" s="104"/>
      <c r="C24" s="104"/>
      <c r="D24" s="104"/>
      <c r="E24" s="104"/>
      <c r="F24" s="104"/>
      <c r="G24" s="104"/>
      <c r="H24" s="104"/>
      <c r="I24" s="104"/>
      <c r="J24" s="104"/>
      <c r="K24" s="104"/>
      <c r="L24" s="104"/>
      <c r="M24" s="104"/>
      <c r="N24" s="105"/>
    </row>
    <row r="25" spans="1:14">
      <c r="A25" s="106" t="s">
        <v>38</v>
      </c>
      <c r="B25" s="12">
        <v>187</v>
      </c>
      <c r="C25" s="12">
        <v>196</v>
      </c>
      <c r="D25" s="12">
        <v>377</v>
      </c>
      <c r="E25" s="12">
        <v>817</v>
      </c>
      <c r="F25" s="12">
        <v>1012</v>
      </c>
      <c r="G25" s="12">
        <v>905</v>
      </c>
      <c r="H25" s="12">
        <v>707</v>
      </c>
      <c r="I25" s="12">
        <v>1021</v>
      </c>
      <c r="J25" s="12">
        <v>2735</v>
      </c>
      <c r="K25" s="12">
        <v>1738</v>
      </c>
      <c r="L25" s="12">
        <v>1351</v>
      </c>
      <c r="M25" s="12">
        <v>295</v>
      </c>
      <c r="N25" s="107">
        <f>SUM(B25:M25)</f>
        <v>11341</v>
      </c>
    </row>
    <row r="26" spans="1:14" ht="13.8" thickBot="1">
      <c r="A26" s="108" t="s">
        <v>39</v>
      </c>
      <c r="B26" s="109">
        <v>612</v>
      </c>
      <c r="C26" s="109">
        <v>680</v>
      </c>
      <c r="D26" s="109">
        <v>1111</v>
      </c>
      <c r="E26" s="109">
        <v>2521</v>
      </c>
      <c r="F26" s="109">
        <v>3560</v>
      </c>
      <c r="G26" s="109">
        <v>3261</v>
      </c>
      <c r="H26" s="109">
        <v>2293</v>
      </c>
      <c r="I26" s="109">
        <v>3482</v>
      </c>
      <c r="J26" s="109">
        <v>10263</v>
      </c>
      <c r="K26" s="109">
        <v>6739</v>
      </c>
      <c r="L26" s="109">
        <v>5370</v>
      </c>
      <c r="M26" s="109">
        <v>1397</v>
      </c>
      <c r="N26" s="110">
        <f>SUM(B26:M26)</f>
        <v>41289</v>
      </c>
    </row>
    <row r="27" spans="1:14" ht="13.8" thickTop="1"/>
    <row r="32" spans="1:14">
      <c r="A32" s="37" t="s">
        <v>191</v>
      </c>
    </row>
    <row r="33" spans="1:13" ht="58.5" customHeight="1">
      <c r="A33" s="253" t="s">
        <v>192</v>
      </c>
      <c r="B33" s="254"/>
      <c r="C33" s="254"/>
      <c r="D33" s="254"/>
      <c r="E33" s="254"/>
      <c r="F33" s="254"/>
      <c r="G33" s="254"/>
      <c r="H33" s="254"/>
      <c r="I33" s="254"/>
      <c r="J33" s="254"/>
      <c r="K33" s="254"/>
      <c r="L33" s="254"/>
      <c r="M33" s="254"/>
    </row>
  </sheetData>
  <mergeCells count="1">
    <mergeCell ref="A33:M33"/>
  </mergeCells>
  <phoneticPr fontId="0" type="noConversion"/>
  <pageMargins left="0.75" right="0.75" top="1" bottom="1" header="0.5" footer="0.5"/>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P65"/>
  <sheetViews>
    <sheetView zoomScale="55" zoomScaleNormal="55" zoomScaleSheetLayoutView="75" workbookViewId="0">
      <pane xSplit="1" topLeftCell="B1" activePane="topRight" state="frozen"/>
      <selection activeCell="A17" sqref="A17"/>
      <selection pane="topRight" activeCell="L58" sqref="L58"/>
    </sheetView>
  </sheetViews>
  <sheetFormatPr defaultRowHeight="13.2"/>
  <cols>
    <col min="1" max="1" width="45.33203125" customWidth="1"/>
    <col min="2" max="2" width="10.5546875" customWidth="1"/>
    <col min="3" max="6" width="9.6640625" customWidth="1"/>
    <col min="7" max="7" width="11" customWidth="1"/>
    <col min="8" max="10" width="9.6640625" customWidth="1"/>
    <col min="11" max="11" width="9.88671875" customWidth="1"/>
    <col min="12" max="13" width="9.6640625" customWidth="1"/>
    <col min="14" max="14" width="10.5546875" bestFit="1" customWidth="1"/>
    <col min="15" max="15" width="12.5546875" customWidth="1"/>
    <col min="16" max="16" width="10.6640625" bestFit="1" customWidth="1"/>
  </cols>
  <sheetData>
    <row r="1" spans="1:16" ht="17.399999999999999">
      <c r="A1" s="1" t="s">
        <v>187</v>
      </c>
      <c r="B1" s="1"/>
      <c r="C1" s="1"/>
      <c r="D1" s="1"/>
      <c r="E1" s="1"/>
      <c r="F1" s="1"/>
      <c r="G1" s="1"/>
      <c r="H1" s="1"/>
      <c r="I1" s="1"/>
      <c r="J1" s="1"/>
      <c r="K1" t="s">
        <v>143</v>
      </c>
      <c r="L1" s="1"/>
      <c r="M1" s="1"/>
      <c r="P1" s="31"/>
    </row>
    <row r="2" spans="1:16" ht="13.8" thickBot="1">
      <c r="A2" s="39"/>
      <c r="B2" s="34"/>
      <c r="C2" s="34"/>
      <c r="D2" s="34"/>
      <c r="E2" s="34"/>
      <c r="F2" s="34"/>
      <c r="G2" s="34"/>
      <c r="H2" s="34"/>
      <c r="I2" s="34"/>
      <c r="J2" s="34"/>
      <c r="K2" s="34"/>
      <c r="L2" s="34"/>
      <c r="M2" s="34"/>
      <c r="N2" s="34"/>
      <c r="P2" s="131"/>
    </row>
    <row r="3" spans="1:16" ht="14.4" thickTop="1" thickBot="1">
      <c r="A3" s="132"/>
      <c r="B3" s="133" t="s">
        <v>40</v>
      </c>
      <c r="C3" s="134" t="s">
        <v>26</v>
      </c>
      <c r="D3" s="134" t="s">
        <v>44</v>
      </c>
      <c r="E3" s="134" t="s">
        <v>28</v>
      </c>
      <c r="F3" s="134" t="s">
        <v>29</v>
      </c>
      <c r="G3" s="134" t="s">
        <v>30</v>
      </c>
      <c r="H3" s="134" t="s">
        <v>31</v>
      </c>
      <c r="I3" s="134" t="s">
        <v>32</v>
      </c>
      <c r="J3" s="134" t="s">
        <v>41</v>
      </c>
      <c r="K3" s="134" t="s">
        <v>42</v>
      </c>
      <c r="L3" s="134" t="s">
        <v>35</v>
      </c>
      <c r="M3" s="134" t="s">
        <v>43</v>
      </c>
      <c r="N3" s="158" t="str">
        <f>CumReport!N3</f>
        <v>7/11-6/12</v>
      </c>
      <c r="O3" s="159" t="str">
        <f>CumReport!O3</f>
        <v>7/12-6/13</v>
      </c>
      <c r="P3" s="135" t="s">
        <v>165</v>
      </c>
    </row>
    <row r="4" spans="1:16">
      <c r="A4" s="136" t="s">
        <v>78</v>
      </c>
      <c r="B4" s="60"/>
      <c r="C4" s="60"/>
      <c r="D4" s="60"/>
      <c r="E4" s="60"/>
      <c r="F4" s="60"/>
      <c r="G4" s="60"/>
      <c r="H4" s="60"/>
      <c r="I4" s="60"/>
      <c r="J4" s="60"/>
      <c r="K4" s="60"/>
      <c r="L4" s="60"/>
      <c r="M4" s="60"/>
      <c r="N4" s="60"/>
      <c r="O4" s="61"/>
      <c r="P4" s="137"/>
    </row>
    <row r="5" spans="1:16">
      <c r="A5" s="138"/>
      <c r="B5" s="32"/>
      <c r="C5" s="32"/>
      <c r="D5" s="32"/>
      <c r="E5" s="32"/>
      <c r="F5" s="32"/>
      <c r="G5" s="32"/>
      <c r="H5" s="32"/>
      <c r="I5" s="32"/>
      <c r="J5" s="32"/>
      <c r="K5" s="32"/>
      <c r="L5" s="32"/>
      <c r="M5" s="32"/>
      <c r="N5" s="79"/>
      <c r="O5" s="32"/>
      <c r="P5" s="139"/>
    </row>
    <row r="6" spans="1:16" s="37" customFormat="1">
      <c r="A6" s="114" t="s">
        <v>86</v>
      </c>
      <c r="B6" s="68"/>
      <c r="C6" s="68"/>
      <c r="D6" s="68"/>
      <c r="E6" s="68"/>
      <c r="F6" s="68"/>
      <c r="G6" s="68"/>
      <c r="H6" s="68"/>
      <c r="I6" s="68"/>
      <c r="J6" s="68"/>
      <c r="K6" s="68"/>
      <c r="L6" s="68"/>
      <c r="M6" s="69"/>
      <c r="N6" s="59"/>
      <c r="O6" s="70"/>
      <c r="P6" s="140"/>
    </row>
    <row r="7" spans="1:16" s="37" customFormat="1">
      <c r="A7" s="141" t="s">
        <v>4</v>
      </c>
      <c r="B7" s="95">
        <f>EB!B5 +[2]CumReport!$B$77</f>
        <v>239</v>
      </c>
      <c r="C7" s="95">
        <f>EB!C5 +[2]CumReport!$C$77</f>
        <v>2633</v>
      </c>
      <c r="D7" s="95">
        <f>EB!D5 +[2]CumReport!$D$77</f>
        <v>1611</v>
      </c>
      <c r="E7" s="95">
        <f>EB!E5 +[2]CumReport!$E$77</f>
        <v>759</v>
      </c>
      <c r="F7" s="95">
        <f>EB!F5 +[2]CumReport!$F$77</f>
        <v>1382</v>
      </c>
      <c r="G7" s="95">
        <f>EB!G5 +[2]CumReport!$G$77</f>
        <v>609</v>
      </c>
      <c r="H7" s="95">
        <f>EB!H5 +[2]CumReport!$H$77</f>
        <v>1012</v>
      </c>
      <c r="I7" s="95">
        <f>EB!I5 +[2]CumReport!$I$77</f>
        <v>576</v>
      </c>
      <c r="J7" s="95">
        <f>EB!J5 +[2]CumReport!$J$77</f>
        <v>1154</v>
      </c>
      <c r="K7" s="95">
        <f>EB!K5 +[2]CumReport!$K$77</f>
        <v>778</v>
      </c>
      <c r="L7" s="95">
        <f>EB!L5 +[2]CumReport!$L$77</f>
        <v>925</v>
      </c>
      <c r="M7" s="95">
        <f>EB!M5 +[2]CumReport!$M$77</f>
        <v>536</v>
      </c>
      <c r="N7" s="98">
        <f>SUM('[1]UMS+SW'!B7:K7)</f>
        <v>4787</v>
      </c>
      <c r="O7" s="32">
        <f t="shared" ref="O7:O8" si="0">SUM(B7:M7)</f>
        <v>12214</v>
      </c>
      <c r="P7" s="95">
        <f>[3]EB!P$5 + [4]CumReport!$M$77</f>
        <v>0</v>
      </c>
    </row>
    <row r="8" spans="1:16" s="37" customFormat="1">
      <c r="A8" s="141" t="s">
        <v>5</v>
      </c>
      <c r="B8" s="95">
        <f>EB!B6 +[2]CumReport!$B$78</f>
        <v>7679</v>
      </c>
      <c r="C8" s="95">
        <f>EB!C6 +[2]CumReport!$C$78</f>
        <v>7485</v>
      </c>
      <c r="D8" s="95">
        <f>EB!D6 +[2]CumReport!$D$78</f>
        <v>10861</v>
      </c>
      <c r="E8" s="95">
        <f>EB!E6 +[2]CumReport!$E$78</f>
        <v>7092</v>
      </c>
      <c r="F8" s="95">
        <f>EB!F6 +[2]CumReport!$F$78</f>
        <v>7907</v>
      </c>
      <c r="G8" s="95">
        <f>EB!G6 +[2]CumReport!$G$78</f>
        <v>5714</v>
      </c>
      <c r="H8" s="95">
        <f>EB!H6 +[2]CumReport!$H$78</f>
        <v>6253</v>
      </c>
      <c r="I8" s="95">
        <f>EB!I6 +[2]CumReport!$I$78</f>
        <v>8885</v>
      </c>
      <c r="J8" s="95">
        <f>EB!J6 +[2]CumReport!$J$78</f>
        <v>16300</v>
      </c>
      <c r="K8" s="95">
        <f>EB!K6 +[2]CumReport!$K$78</f>
        <v>9963</v>
      </c>
      <c r="L8" s="95">
        <f>EB!L6 +[2]CumReport!$L$78</f>
        <v>11526</v>
      </c>
      <c r="M8" s="95">
        <f>EB!M6 +[2]CumReport!$M$78</f>
        <v>8792</v>
      </c>
      <c r="N8" s="98">
        <f>SUM('[1]UMS+SW'!B8:K8)</f>
        <v>5185</v>
      </c>
      <c r="O8" s="32">
        <f t="shared" si="0"/>
        <v>108457</v>
      </c>
      <c r="P8" s="95">
        <f>[3]EB!P$5 + [4]CumReport!$M$78</f>
        <v>0</v>
      </c>
    </row>
    <row r="9" spans="1:16" s="37" customFormat="1">
      <c r="A9" s="114" t="s">
        <v>93</v>
      </c>
      <c r="B9" s="68"/>
      <c r="C9" s="102"/>
      <c r="D9" s="193" t="s">
        <v>157</v>
      </c>
      <c r="E9" s="102"/>
      <c r="F9" s="102"/>
      <c r="G9" s="102"/>
      <c r="H9" s="102"/>
      <c r="I9" s="102"/>
      <c r="J9" s="102"/>
      <c r="K9" s="102"/>
      <c r="L9" s="102"/>
      <c r="M9" s="69"/>
      <c r="N9" s="230"/>
      <c r="O9" s="238"/>
      <c r="P9" s="140"/>
    </row>
    <row r="10" spans="1:16" s="37" customFormat="1">
      <c r="A10" s="141" t="s">
        <v>4</v>
      </c>
      <c r="B10" s="95">
        <f>CumReport!B18+ [2]CumReport!$B$80</f>
        <v>81</v>
      </c>
      <c r="C10" s="95">
        <f>CumReport!C18+ [2]CumReport!$C$80</f>
        <v>75</v>
      </c>
      <c r="D10" s="95">
        <f>CumReport!D18+ [2]CumReport!$D$80</f>
        <v>176</v>
      </c>
      <c r="E10" s="95">
        <f>CumReport!E18+ [2]CumReport!$E$80</f>
        <v>323</v>
      </c>
      <c r="F10" s="95">
        <f>CumReport!F18+ [2]CumReport!$F$80</f>
        <v>325</v>
      </c>
      <c r="G10" s="95">
        <f>CumReport!G18+ [2]CumReport!$G$80</f>
        <v>225</v>
      </c>
      <c r="H10" s="95">
        <f>CumReport!H18+ [2]CumReport!$H$80</f>
        <v>228</v>
      </c>
      <c r="I10" s="95">
        <f>CumReport!I18+ [2]CumReport!$I$80</f>
        <v>420</v>
      </c>
      <c r="J10" s="95">
        <f>CumReport!J18+ [2]CumReport!$J$80</f>
        <v>440</v>
      </c>
      <c r="K10" s="95">
        <f>CumReport!K18+ [2]CumReport!$K$80</f>
        <v>749</v>
      </c>
      <c r="L10" s="95">
        <f>CumReport!L18+ [2]CumReport!$L$80</f>
        <v>500</v>
      </c>
      <c r="M10" s="95">
        <f>CumReport!M18+ [2]CumReport!$M$80</f>
        <v>211</v>
      </c>
      <c r="N10" s="98">
        <f>SUM('[1]UMS+SW'!B10:K10)</f>
        <v>2911</v>
      </c>
      <c r="O10" s="32">
        <f>SUM(B10:M10)</f>
        <v>3753</v>
      </c>
      <c r="P10" s="142">
        <f>(O10-N10)/N10</f>
        <v>0.28924768120920646</v>
      </c>
    </row>
    <row r="11" spans="1:16" s="37" customFormat="1">
      <c r="A11" s="141" t="s">
        <v>5</v>
      </c>
      <c r="B11" s="95">
        <f>CumReport!B19+ [2]CumReport!$B$81</f>
        <v>191</v>
      </c>
      <c r="C11" s="95">
        <f>CumReport!C19+ [2]CumReport!$C$81</f>
        <v>127</v>
      </c>
      <c r="D11" s="95">
        <f>CumReport!D19+ [2]CumReport!$D$81</f>
        <v>397</v>
      </c>
      <c r="E11" s="95">
        <f>CumReport!E19+ [2]CumReport!$E$81</f>
        <v>685</v>
      </c>
      <c r="F11" s="95">
        <f>CumReport!F19+ [2]CumReport!$F$81</f>
        <v>639</v>
      </c>
      <c r="G11" s="95">
        <f>CumReport!G19+ [2]CumReport!$G$81</f>
        <v>371</v>
      </c>
      <c r="H11" s="95">
        <f>CumReport!H19+ [2]CumReport!$H$81</f>
        <v>564</v>
      </c>
      <c r="I11" s="95">
        <f>CumReport!I19+ [2]CumReport!$I$81</f>
        <v>912</v>
      </c>
      <c r="J11" s="95">
        <f>CumReport!J19+ [2]CumReport!$J$81</f>
        <v>1009</v>
      </c>
      <c r="K11" s="95">
        <f>CumReport!K19+ [2]CumReport!$K$81</f>
        <v>841</v>
      </c>
      <c r="L11" s="95">
        <f>CumReport!L19+ [2]CumReport!$L$81</f>
        <v>492</v>
      </c>
      <c r="M11" s="95">
        <f>CumReport!M19+ [2]CumReport!$M$81</f>
        <v>233</v>
      </c>
      <c r="N11" s="98">
        <f>SUM('[1]UMS+SW'!B11:K11)</f>
        <v>13737</v>
      </c>
      <c r="O11" s="32">
        <f>SUM(B11:M11)</f>
        <v>6461</v>
      </c>
      <c r="P11" s="142">
        <f>(O11-N11)/N11</f>
        <v>-0.52966440998762465</v>
      </c>
    </row>
    <row r="12" spans="1:16" s="37" customFormat="1">
      <c r="A12" s="114" t="s">
        <v>180</v>
      </c>
      <c r="B12" s="233"/>
      <c r="C12" s="233"/>
      <c r="D12" s="102"/>
      <c r="E12" s="102"/>
      <c r="F12" s="102"/>
      <c r="G12" s="102"/>
      <c r="H12" s="102"/>
      <c r="I12" s="102"/>
      <c r="J12" s="102"/>
      <c r="K12" s="102"/>
      <c r="L12" s="102"/>
      <c r="M12" s="102"/>
      <c r="N12" s="193"/>
      <c r="O12" s="67"/>
      <c r="P12" s="143"/>
    </row>
    <row r="13" spans="1:16" s="37" customFormat="1">
      <c r="A13" s="141" t="s">
        <v>4</v>
      </c>
      <c r="B13" s="95">
        <f>CumReport!B21+ [2]CumReport!$B$92</f>
        <v>727</v>
      </c>
      <c r="C13" s="95">
        <f>CumReport!C21+ [2]CumReport!$C$92</f>
        <v>275</v>
      </c>
      <c r="D13" s="95">
        <f>CumReport!D21+ [2]CumReport!$D$92</f>
        <v>866</v>
      </c>
      <c r="E13" s="95">
        <f>CumReport!E21+ [2]CumReport!$E$92</f>
        <v>1390</v>
      </c>
      <c r="F13" s="95">
        <f>CumReport!F21+ [2]CumReport!$F$92</f>
        <v>1466</v>
      </c>
      <c r="G13" s="95">
        <f>CumReport!G21+ [2]CumReport!$G$92</f>
        <v>939</v>
      </c>
      <c r="H13" s="95">
        <f>CumReport!H21+ [2]CumReport!$H$92</f>
        <v>743</v>
      </c>
      <c r="I13" s="95">
        <f>CumReport!I21+ [2]CumReport!$I$92</f>
        <v>1440</v>
      </c>
      <c r="J13" s="95">
        <f>CumReport!J21+ [2]CumReport!$J$92</f>
        <v>1528</v>
      </c>
      <c r="K13" s="95">
        <f>CumReport!K21+ [2]CumReport!$K$92</f>
        <v>1228</v>
      </c>
      <c r="L13" s="95">
        <f>CumReport!L21+ [2]CumReport!$L$92</f>
        <v>844</v>
      </c>
      <c r="M13" s="95">
        <f>CumReport!M21+ [2]CumReport!$M$92</f>
        <v>526</v>
      </c>
      <c r="N13" s="98">
        <f>SUM('[1]UMS+SW'!B13:K13)</f>
        <v>12346</v>
      </c>
      <c r="O13" s="32">
        <f>SUM(B13:M13)</f>
        <v>11972</v>
      </c>
      <c r="P13" s="142">
        <f>(O13-N13)/N13</f>
        <v>-3.0293212376478213E-2</v>
      </c>
    </row>
    <row r="14" spans="1:16" s="37" customFormat="1">
      <c r="A14" s="141" t="s">
        <v>5</v>
      </c>
      <c r="B14" s="95">
        <f>CumReport!B22+ [2]CumReport!$B$93</f>
        <v>2568</v>
      </c>
      <c r="C14" s="95">
        <f>CumReport!C22+ [2]CumReport!$C$93</f>
        <v>1358</v>
      </c>
      <c r="D14" s="95">
        <f>CumReport!D22+ [2]CumReport!$D$93</f>
        <v>3449</v>
      </c>
      <c r="E14" s="95">
        <f>CumReport!E22+ [2]CumReport!$E$93</f>
        <v>6079</v>
      </c>
      <c r="F14" s="95">
        <f>CumReport!F22+ [2]CumReport!$F$93</f>
        <v>6376</v>
      </c>
      <c r="G14" s="95">
        <f>CumReport!G22+ [2]CumReport!$G$93</f>
        <v>4421</v>
      </c>
      <c r="H14" s="95">
        <f>CumReport!H22+ [2]CumReport!$H$93</f>
        <v>3903</v>
      </c>
      <c r="I14" s="95">
        <f>CumReport!I22+ [2]CumReport!$I$93</f>
        <v>6053</v>
      </c>
      <c r="J14" s="95">
        <f>CumReport!J22+ [2]CumReport!$J$93</f>
        <v>6173</v>
      </c>
      <c r="K14" s="95">
        <f>CumReport!K22+ [2]CumReport!$K$93</f>
        <v>4338</v>
      </c>
      <c r="L14" s="95">
        <f>CumReport!L22+ [2]CumReport!$L$93</f>
        <v>2963</v>
      </c>
      <c r="M14" s="95">
        <f>CumReport!M22+ [2]CumReport!$M$93</f>
        <v>2157</v>
      </c>
      <c r="N14" s="98">
        <f>SUM('[1]UMS+SW'!B14:K14)</f>
        <v>30064</v>
      </c>
      <c r="O14" s="32">
        <f>SUM(B14:M14)</f>
        <v>49838</v>
      </c>
      <c r="P14" s="142">
        <f>(O14-N14)/N14</f>
        <v>0.65773017562533265</v>
      </c>
    </row>
    <row r="15" spans="1:16" s="37" customFormat="1">
      <c r="A15" s="114" t="s">
        <v>103</v>
      </c>
      <c r="B15" s="233"/>
      <c r="C15" s="102"/>
      <c r="D15" s="102"/>
      <c r="E15" s="102"/>
      <c r="F15" s="102"/>
      <c r="G15" s="102"/>
      <c r="H15" s="102"/>
      <c r="I15" s="102"/>
      <c r="J15" s="102"/>
      <c r="K15" s="102"/>
      <c r="L15" s="102"/>
      <c r="M15" s="102"/>
      <c r="N15" s="193"/>
      <c r="O15" s="67"/>
      <c r="P15" s="143"/>
    </row>
    <row r="16" spans="1:16" s="37" customFormat="1">
      <c r="A16" s="141" t="s">
        <v>4</v>
      </c>
      <c r="B16" s="95">
        <f>CumReport!B24 + [2]CumReport!$B$122</f>
        <v>490</v>
      </c>
      <c r="C16" s="95">
        <f>CumReport!C24 + [2]CumReport!$C$122</f>
        <v>1034</v>
      </c>
      <c r="D16" s="95">
        <f>CumReport!D24 + [2]CumReport!$D$122</f>
        <v>5973</v>
      </c>
      <c r="E16" s="95">
        <f>CumReport!E24 + [2]CumReport!$E$122</f>
        <v>8475</v>
      </c>
      <c r="F16" s="95">
        <f>CumReport!F24 + [2]CumReport!$F$122</f>
        <v>5020</v>
      </c>
      <c r="G16" s="95">
        <f>CumReport!G24 + [2]CumReport!$G$122</f>
        <v>10438</v>
      </c>
      <c r="H16" s="95">
        <f>CumReport!H24 + [2]CumReport!$H$122</f>
        <v>4562</v>
      </c>
      <c r="I16" s="95">
        <f>CumReport!I24 + [2]CumReport!$I$122</f>
        <v>4753</v>
      </c>
      <c r="J16" s="95">
        <f>CumReport!J24 + [2]CumReport!$J$122</f>
        <v>8902</v>
      </c>
      <c r="K16" s="95">
        <f>CumReport!K24 + [2]CumReport!$K$122</f>
        <v>5597</v>
      </c>
      <c r="L16" s="95">
        <f>CumReport!L24 + [2]CumReport!$L$122</f>
        <v>6092</v>
      </c>
      <c r="M16" s="95">
        <f>CumReport!M24 + [2]CumReport!$M$122</f>
        <v>957</v>
      </c>
      <c r="N16" s="98">
        <f>SUM('[1]UMS+SW'!B16:K16)</f>
        <v>44048</v>
      </c>
      <c r="O16" s="32">
        <f>SUM(B16:M16)</f>
        <v>62293</v>
      </c>
      <c r="P16" s="142">
        <f>(O16-N16)/N16</f>
        <v>0.41420722847802399</v>
      </c>
    </row>
    <row r="17" spans="1:16" s="37" customFormat="1">
      <c r="A17" s="141" t="s">
        <v>5</v>
      </c>
      <c r="B17" s="95">
        <f>CumReport!B25 + [2]CumReport!$B$123</f>
        <v>640</v>
      </c>
      <c r="C17" s="95">
        <f>CumReport!C25 + [2]CumReport!$C$123</f>
        <v>1824</v>
      </c>
      <c r="D17" s="95">
        <f>CumReport!D25 + [2]CumReport!$D$122</f>
        <v>10033</v>
      </c>
      <c r="E17" s="95">
        <f>CumReport!E25 + [2]CumReport!$E$122</f>
        <v>10827</v>
      </c>
      <c r="F17" s="95">
        <f>CumReport!F25 + [2]CumReport!$F$122</f>
        <v>5934</v>
      </c>
      <c r="G17" s="95">
        <f>CumReport!G25 + [2]CumReport!$G$123</f>
        <v>10590</v>
      </c>
      <c r="H17" s="95">
        <f>CumReport!H25 + [2]CumReport!$H$123</f>
        <v>4998</v>
      </c>
      <c r="I17" s="95">
        <f>CumReport!I25 + [2]CumReport!$I$123</f>
        <v>6464</v>
      </c>
      <c r="J17" s="95">
        <f>CumReport!J25 + [2]CumReport!$J$123</f>
        <v>10279</v>
      </c>
      <c r="K17" s="95">
        <f>CumReport!K25 + [2]CumReport!$K$123</f>
        <v>5770</v>
      </c>
      <c r="L17" s="95">
        <f>CumReport!L25 + [2]CumReport!$L$123</f>
        <v>8516</v>
      </c>
      <c r="M17" s="95">
        <f>CumReport!M25 + [2]CumReport!$M$123</f>
        <v>1141</v>
      </c>
      <c r="N17" s="98">
        <f>SUM('[1]UMS+SW'!B17:K17)</f>
        <v>169961</v>
      </c>
      <c r="O17" s="32">
        <f>SUM(B17:M17)</f>
        <v>77016</v>
      </c>
      <c r="P17" s="142">
        <f>(O17-N17)/N17</f>
        <v>-0.54686075040744642</v>
      </c>
    </row>
    <row r="18" spans="1:16" s="37" customFormat="1">
      <c r="A18" s="114" t="s">
        <v>87</v>
      </c>
      <c r="B18" s="233"/>
      <c r="C18" s="102"/>
      <c r="D18" s="102"/>
      <c r="E18" s="102"/>
      <c r="F18" s="102"/>
      <c r="G18" s="102"/>
      <c r="H18" s="102"/>
      <c r="I18" s="102"/>
      <c r="J18" s="102"/>
      <c r="K18" s="102"/>
      <c r="L18" s="102"/>
      <c r="M18" s="234"/>
      <c r="N18" s="193"/>
      <c r="O18" s="85"/>
      <c r="P18" s="144"/>
    </row>
    <row r="19" spans="1:16" s="37" customFormat="1">
      <c r="A19" s="141" t="s">
        <v>4</v>
      </c>
      <c r="B19" s="95">
        <f>CumReport!B33+ [2]EB!$B$11</f>
        <v>122</v>
      </c>
      <c r="C19" s="95">
        <f>CumReport!C33+ [2]EB!$C$11</f>
        <v>188</v>
      </c>
      <c r="D19" s="95">
        <f>CumReport!D33+ [2]EB!$D$11</f>
        <v>5091</v>
      </c>
      <c r="E19" s="95">
        <f>CumReport!E33+ [2]EB!$E$11</f>
        <v>9038</v>
      </c>
      <c r="F19" s="95">
        <f>CumReport!F33+ [2]EB!$F$11</f>
        <v>8541</v>
      </c>
      <c r="G19" s="95">
        <f>CumReport!G33+ [2]EB!$G$11</f>
        <v>7055</v>
      </c>
      <c r="H19" s="95">
        <f>CumReport!H33+ [2]EB!$H$11</f>
        <v>11428</v>
      </c>
      <c r="I19" s="95">
        <f>CumReport!I33+ [2]EB!$I$11</f>
        <v>8884</v>
      </c>
      <c r="J19" s="95">
        <f>CumReport!J33+ [2]EB!$J$11</f>
        <v>15434</v>
      </c>
      <c r="K19" s="95">
        <f>CumReport!K33+ [2]EB!$K$11</f>
        <v>10448</v>
      </c>
      <c r="L19" s="95">
        <f>CumReport!L33+ [2]EB!$L$11</f>
        <v>9373</v>
      </c>
      <c r="M19" s="95">
        <f>CumReport!M33+ [2]EB!$M$11</f>
        <v>1221</v>
      </c>
      <c r="N19" s="98">
        <f>SUM('[1]UMS+SW'!B19:K19)</f>
        <v>59373</v>
      </c>
      <c r="O19" s="32">
        <f>SUM(B19:M19)</f>
        <v>86823</v>
      </c>
      <c r="P19" s="142">
        <f>(O19-N19)/N19</f>
        <v>0.46233136274063968</v>
      </c>
    </row>
    <row r="20" spans="1:16" s="37" customFormat="1">
      <c r="A20" s="141" t="s">
        <v>5</v>
      </c>
      <c r="B20" s="95">
        <f>CumReport!B34+ [2]EB!$B$12</f>
        <v>71</v>
      </c>
      <c r="C20" s="95">
        <f>CumReport!C34+ [2]EB!$C$12</f>
        <v>94</v>
      </c>
      <c r="D20" s="95">
        <f>CumReport!D34+ [2]EB!$D$12</f>
        <v>2360</v>
      </c>
      <c r="E20" s="95">
        <f>CumReport!E34+ [2]EB!$E$12</f>
        <v>3960</v>
      </c>
      <c r="F20" s="95">
        <f>CumReport!F34+ [2]EB!$F$12</f>
        <v>4660</v>
      </c>
      <c r="G20" s="95">
        <f>CumReport!G34+ [2]EB!$G$12</f>
        <v>3026</v>
      </c>
      <c r="H20" s="95">
        <f>CumReport!H34+ [2]EB!$H$12</f>
        <v>5136</v>
      </c>
      <c r="I20" s="95">
        <f>CumReport!I34+ [2]EB!$I$12</f>
        <v>3977</v>
      </c>
      <c r="J20" s="95">
        <f>CumReport!J34+ [2]EB!$J$12</f>
        <v>7289</v>
      </c>
      <c r="K20" s="95">
        <f>CumReport!K34+ [2]EB!$K$12</f>
        <v>4907</v>
      </c>
      <c r="L20" s="95">
        <f>CumReport!L34+ [2]EB!$L$12</f>
        <v>3502</v>
      </c>
      <c r="M20" s="95">
        <f>CumReport!M34+ [2]EB!$M$12</f>
        <v>460</v>
      </c>
      <c r="N20" s="98">
        <f>SUM('[1]UMS+SW'!B20:K20)</f>
        <v>30726</v>
      </c>
      <c r="O20" s="32">
        <f>SUM(B20:M20)</f>
        <v>39442</v>
      </c>
      <c r="P20" s="142">
        <f>(O20-N20)/N20</f>
        <v>0.28366855431881793</v>
      </c>
    </row>
    <row r="21" spans="1:16" s="37" customFormat="1">
      <c r="A21" s="114" t="s">
        <v>125</v>
      </c>
      <c r="B21" s="233"/>
      <c r="C21" s="102"/>
      <c r="D21" s="102"/>
      <c r="E21" s="102"/>
      <c r="F21" s="102"/>
      <c r="G21" s="102"/>
      <c r="H21" s="102"/>
      <c r="I21" s="102"/>
      <c r="J21" s="102"/>
      <c r="K21" s="102"/>
      <c r="L21" s="102"/>
      <c r="M21" s="234"/>
      <c r="N21" s="193"/>
      <c r="O21" s="85"/>
      <c r="P21" s="144"/>
    </row>
    <row r="22" spans="1:16" s="37" customFormat="1">
      <c r="A22" s="141" t="s">
        <v>4</v>
      </c>
      <c r="B22" s="95">
        <f>CumReport!B36+ [2]EB!$B$14</f>
        <v>0</v>
      </c>
      <c r="C22" s="95">
        <f>CumReport!C36+ [2]EB!$C$14</f>
        <v>0</v>
      </c>
      <c r="D22" s="95">
        <f>CumReport!D36+ [2]EB!$D$14</f>
        <v>0</v>
      </c>
      <c r="E22" s="95">
        <f>CumReport!E36+ [2]EB!$E$14</f>
        <v>0</v>
      </c>
      <c r="F22" s="95">
        <f>CumReport!F36+ [2]EB!$F$14</f>
        <v>0</v>
      </c>
      <c r="G22" s="95">
        <f>CumReport!G36+ [2]EB!$G$14</f>
        <v>0</v>
      </c>
      <c r="H22" s="95">
        <f>CumReport!H36+ [2]EB!$H$14</f>
        <v>0</v>
      </c>
      <c r="I22" s="95">
        <f>CumReport!I36+ [2]EB!$I$14</f>
        <v>0</v>
      </c>
      <c r="J22" s="95">
        <f>CumReport!J36+ [2]EB!$J$14</f>
        <v>0</v>
      </c>
      <c r="K22" s="95">
        <f>CumReport!K36+ [2]EB!$K$14</f>
        <v>0</v>
      </c>
      <c r="L22" s="95">
        <f>CumReport!L36+ [2]EB!$L$14</f>
        <v>0</v>
      </c>
      <c r="M22" s="95">
        <f>CumReport!M36+ [2]EB!$M$14</f>
        <v>0</v>
      </c>
      <c r="N22" s="98">
        <f>SUM('[1]UMS+SW'!B22:K22)</f>
        <v>10</v>
      </c>
      <c r="O22" s="32">
        <f>SUM(B22:M22)</f>
        <v>0</v>
      </c>
      <c r="P22" s="142">
        <f>(O22-N22)/N22</f>
        <v>-1</v>
      </c>
    </row>
    <row r="23" spans="1:16" s="37" customFormat="1">
      <c r="A23" s="141" t="s">
        <v>5</v>
      </c>
      <c r="B23" s="95">
        <f>CumReport!B37+ [2]EB!$B$15</f>
        <v>0</v>
      </c>
      <c r="C23" s="95">
        <f>CumReport!C37+ [2]EB!$C$15</f>
        <v>0</v>
      </c>
      <c r="D23" s="95">
        <f>CumReport!D37+ [2]EB!$D$15</f>
        <v>0</v>
      </c>
      <c r="E23" s="95">
        <f>CumReport!E37+ [2]EB!$E$15</f>
        <v>0</v>
      </c>
      <c r="F23" s="95">
        <f>CumReport!F37+ [2]EB!$F$14</f>
        <v>0</v>
      </c>
      <c r="G23" s="95">
        <f>CumReport!G37+ [2]EB!$G$15</f>
        <v>0</v>
      </c>
      <c r="H23" s="95">
        <f>CumReport!H37+ [2]EB!$H$15</f>
        <v>0</v>
      </c>
      <c r="I23" s="95">
        <f>CumReport!I37+ [2]EB!$I$15</f>
        <v>0</v>
      </c>
      <c r="J23" s="95">
        <f>CumReport!J37+ [2]EB!$J$15</f>
        <v>0</v>
      </c>
      <c r="K23" s="95">
        <f>CumReport!K37+ [2]EB!$K$15</f>
        <v>0</v>
      </c>
      <c r="L23" s="95">
        <f>CumReport!L37+ [2]EB!$L$15</f>
        <v>0</v>
      </c>
      <c r="M23" s="95">
        <f>CumReport!M37+ [2]EB!$M$15</f>
        <v>0</v>
      </c>
      <c r="N23" s="98">
        <f>SUM('[1]UMS+SW'!B23:K23)</f>
        <v>0</v>
      </c>
      <c r="O23" s="32">
        <f>SUM(B23:M23)</f>
        <v>0</v>
      </c>
      <c r="P23" s="142" t="e">
        <f>(O23-N23)/N23</f>
        <v>#DIV/0!</v>
      </c>
    </row>
    <row r="24" spans="1:16" s="37" customFormat="1">
      <c r="A24" s="114" t="s">
        <v>88</v>
      </c>
      <c r="B24" s="233"/>
      <c r="C24" s="102"/>
      <c r="D24" s="102"/>
      <c r="E24" s="102"/>
      <c r="F24" s="102"/>
      <c r="G24" s="102"/>
      <c r="H24" s="102"/>
      <c r="I24" s="102"/>
      <c r="J24" s="102"/>
      <c r="K24" s="102"/>
      <c r="L24" s="102"/>
      <c r="M24" s="234"/>
      <c r="N24" s="193"/>
      <c r="O24" s="85"/>
      <c r="P24" s="144"/>
    </row>
    <row r="25" spans="1:16" s="37" customFormat="1">
      <c r="A25" s="141" t="s">
        <v>4</v>
      </c>
      <c r="B25" s="95">
        <f>EBJul!F34 +[2]CumReport!$B$137</f>
        <v>173</v>
      </c>
      <c r="C25" s="95">
        <f>EBAug!F34 +[2]CumReport!$C$137</f>
        <v>167</v>
      </c>
      <c r="D25" s="95">
        <f>EBSep!F34 +[2]CumReport!$D$137</f>
        <v>527</v>
      </c>
      <c r="E25" s="95">
        <f>EBOct!F34 +[2]CumReport!$E$137</f>
        <v>901</v>
      </c>
      <c r="F25" s="95">
        <f>EBNov!F34 +[2]CumReport!$F$137</f>
        <v>1425</v>
      </c>
      <c r="G25" s="95">
        <f>EBDec!F34 +[2]CumReport!$G$137</f>
        <v>860</v>
      </c>
      <c r="H25" s="95">
        <f>EBJan!F34 +[2]CumReport!$H$137</f>
        <v>928</v>
      </c>
      <c r="I25" s="95">
        <f>EBFeb!F34 +[2]CumReport!$I$137</f>
        <v>1155</v>
      </c>
      <c r="J25" s="95">
        <f>EBMar!F34 +[2]CumReport!$J$137</f>
        <v>1334</v>
      </c>
      <c r="K25" s="95">
        <f>EBApr!F34 +[2]CumReport!$K$137</f>
        <v>1460</v>
      </c>
      <c r="L25" s="95">
        <f>EBMay!F34 +[2]CumReport!$L$137</f>
        <v>702</v>
      </c>
      <c r="M25" s="95">
        <f>EBJun!F34 +[2]CumReport!$M$137</f>
        <v>657</v>
      </c>
      <c r="N25" s="98">
        <f>SUM('[1]UMS+SW'!B25:K25)</f>
        <v>3135</v>
      </c>
      <c r="O25" s="32">
        <f>SUM(B25:M25)</f>
        <v>10289</v>
      </c>
      <c r="P25" s="142">
        <f>(O25-N25)/N25</f>
        <v>2.2819776714513558</v>
      </c>
    </row>
    <row r="26" spans="1:16" s="37" customFormat="1">
      <c r="A26" s="141" t="s">
        <v>5</v>
      </c>
      <c r="B26" s="95">
        <f>EBJul!F35 +[2]CumReport!$B$138</f>
        <v>436</v>
      </c>
      <c r="C26" s="95">
        <f>EBAug!F35 +[2]CumReport!$C$138</f>
        <v>416</v>
      </c>
      <c r="D26" s="95">
        <f>EBSep!F35 +[2]CumReport!$D$138</f>
        <v>1879</v>
      </c>
      <c r="E26" s="95">
        <f>EBOct!F35 +[2]CumReport!$E$138</f>
        <v>2503</v>
      </c>
      <c r="F26" s="95">
        <f>EBNov!F35 +[2]CumReport!$F$138</f>
        <v>2003</v>
      </c>
      <c r="G26" s="95">
        <f>EBDec!F35 +[2]CumReport!$G$138</f>
        <v>2751</v>
      </c>
      <c r="H26" s="95">
        <f>EBJan!F35 +[2]CumReport!$H$138</f>
        <v>4442</v>
      </c>
      <c r="I26" s="95">
        <f>EBFeb!F35 +[2]CumReport!$I$138</f>
        <v>3301</v>
      </c>
      <c r="J26" s="95">
        <f>EBMar!F35 +[2]CumReport!$J$138</f>
        <v>4449</v>
      </c>
      <c r="K26" s="95">
        <f>EBApr!F35 +[2]CumReport!$K$138</f>
        <v>5656</v>
      </c>
      <c r="L26" s="95">
        <f>EBMay!F35 +[2]CumReport!$L$138</f>
        <v>1849</v>
      </c>
      <c r="M26" s="95">
        <f>EBJun!F35 +[2]CumReport!$M$138</f>
        <v>1627</v>
      </c>
      <c r="N26" s="98">
        <f>SUM('[1]UMS+SW'!B26:K26)</f>
        <v>13908</v>
      </c>
      <c r="O26" s="32">
        <f>SUM(B26:M26)</f>
        <v>31312</v>
      </c>
      <c r="P26" s="142">
        <f>(O26-N26)/N26</f>
        <v>1.2513661202185793</v>
      </c>
    </row>
    <row r="27" spans="1:16">
      <c r="A27" s="114" t="s">
        <v>79</v>
      </c>
      <c r="B27" s="233"/>
      <c r="C27" s="102"/>
      <c r="D27" s="102"/>
      <c r="E27" s="102"/>
      <c r="F27" s="102"/>
      <c r="G27" s="102"/>
      <c r="H27" s="102"/>
      <c r="I27" s="102"/>
      <c r="J27" s="102"/>
      <c r="K27" s="102"/>
      <c r="L27" s="102"/>
      <c r="M27" s="234"/>
      <c r="N27" s="193"/>
      <c r="O27" s="67"/>
      <c r="P27" s="143"/>
    </row>
    <row r="28" spans="1:16">
      <c r="A28" s="141" t="s">
        <v>4</v>
      </c>
      <c r="B28" s="95">
        <f>CumReport!B42 + [2]Gale!$B$19</f>
        <v>177</v>
      </c>
      <c r="C28" s="95">
        <f>CumReport!C42 + [2]Gale!$C$19</f>
        <v>201</v>
      </c>
      <c r="D28" s="95">
        <f>CumReport!D42 + [2]Gale!$D$19</f>
        <v>485</v>
      </c>
      <c r="E28" s="95">
        <f>CumReport!E42 + [2]Gale!$E$19</f>
        <v>962</v>
      </c>
      <c r="F28" s="95">
        <f>CumReport!F42 + [2]Gale!$F$19</f>
        <v>1183</v>
      </c>
      <c r="G28" s="95">
        <f>CumReport!G42 + [2]Gale!$G$19</f>
        <v>636</v>
      </c>
      <c r="H28" s="95">
        <f>CumReport!H42 + [2]Gale!$H$19</f>
        <v>582</v>
      </c>
      <c r="I28" s="95">
        <f>CumReport!I42 + [2]Gale!$I$19</f>
        <v>704</v>
      </c>
      <c r="J28" s="95">
        <f>CumReport!J42 + [2]Gale!$J$19</f>
        <v>1469</v>
      </c>
      <c r="K28" s="95">
        <f>CumReport!K42 + [2]Gale!$K$19</f>
        <v>1179</v>
      </c>
      <c r="L28" s="95">
        <f>CumReport!L42 + [2]Gale!$L$19</f>
        <v>843</v>
      </c>
      <c r="M28" s="95">
        <f>CumReport!M42 + [2]Gale!$M$19</f>
        <v>178</v>
      </c>
      <c r="N28" s="98">
        <f>SUM('[1]UMS+SW'!B28:K28)</f>
        <v>10366</v>
      </c>
      <c r="O28" s="32">
        <f>SUM(B28:M28)</f>
        <v>8599</v>
      </c>
      <c r="P28" s="142">
        <f>(O28-N28)/N28</f>
        <v>-0.17046112290179433</v>
      </c>
    </row>
    <row r="29" spans="1:16">
      <c r="A29" s="141" t="s">
        <v>5</v>
      </c>
      <c r="B29" s="95">
        <f>CumReport!B43 + [2]Gale!$B$20</f>
        <v>220</v>
      </c>
      <c r="C29" s="95">
        <f>CumReport!C43 + [2]Gale!$C$20</f>
        <v>216</v>
      </c>
      <c r="D29" s="95">
        <f>CumReport!D43 + [2]Gale!$D$20</f>
        <v>616</v>
      </c>
      <c r="E29" s="95">
        <f>CumReport!E43 + [2]Gale!$E$20</f>
        <v>1260</v>
      </c>
      <c r="F29" s="95">
        <f>CumReport!F43 + [2]Gale!$F$20</f>
        <v>1819</v>
      </c>
      <c r="G29" s="95">
        <f>CumReport!G43 + [2]Gale!$G$20</f>
        <v>940</v>
      </c>
      <c r="H29" s="95">
        <f>CumReport!H43 + [2]Gale!$H$20</f>
        <v>661</v>
      </c>
      <c r="I29" s="95">
        <f>CumReport!I43 + [2]Gale!$I$20</f>
        <v>816</v>
      </c>
      <c r="J29" s="95">
        <f>CumReport!J43 + [2]Gale!$J$20</f>
        <v>2143</v>
      </c>
      <c r="K29" s="95">
        <f>CumReport!K43 + [2]Gale!$K$20</f>
        <v>1605</v>
      </c>
      <c r="L29" s="95">
        <f>CumReport!L43 + [2]Gale!$L$20</f>
        <v>1034</v>
      </c>
      <c r="M29" s="95">
        <f>CumReport!M43 + [2]Gale!$M$20</f>
        <v>151</v>
      </c>
      <c r="N29" s="98">
        <f>SUM('[1]UMS+SW'!B29:K29)</f>
        <v>25562</v>
      </c>
      <c r="O29" s="32">
        <f>SUM(B29:M29)</f>
        <v>11481</v>
      </c>
      <c r="P29" s="142">
        <f>(O29-N29)/N29</f>
        <v>-0.55085674047414135</v>
      </c>
    </row>
    <row r="30" spans="1:16">
      <c r="A30" s="114" t="s">
        <v>114</v>
      </c>
      <c r="B30" s="233"/>
      <c r="C30" s="102"/>
      <c r="D30" s="102"/>
      <c r="E30" s="102"/>
      <c r="F30" s="102"/>
      <c r="G30" s="102"/>
      <c r="H30" s="102"/>
      <c r="I30" s="102"/>
      <c r="J30" s="102"/>
      <c r="K30" s="102"/>
      <c r="L30" s="102"/>
      <c r="M30" s="234"/>
      <c r="N30" s="193"/>
      <c r="O30" s="67"/>
      <c r="P30" s="145"/>
    </row>
    <row r="31" spans="1:16" s="39" customFormat="1">
      <c r="A31" s="141" t="s">
        <v>4</v>
      </c>
      <c r="B31" s="95">
        <f>CumReport!B45 + [2]EBJul!$J$58</f>
        <v>386</v>
      </c>
      <c r="C31" s="95">
        <f>CumReport!C45 + [2]EBAug!$J$58</f>
        <v>314</v>
      </c>
      <c r="D31" s="95">
        <f>CumReport!D45 + [2]EBSep!$J$58</f>
        <v>908</v>
      </c>
      <c r="E31" s="95">
        <f>CumReport!E45 + [2]EBOct!$J$58</f>
        <v>1000</v>
      </c>
      <c r="F31" s="95">
        <f>CumReport!F45 + [2]EBNov!$J$58</f>
        <v>1143</v>
      </c>
      <c r="G31" s="95">
        <f>CumReport!G45 + [2]EBDec!$J$58</f>
        <v>915</v>
      </c>
      <c r="H31" s="95">
        <f>CumReport!H45 + [2]EBJan!$J$58</f>
        <v>1910</v>
      </c>
      <c r="I31" s="95">
        <f>CumReport!I45 + [2]EBFeb!$J$58</f>
        <v>1074</v>
      </c>
      <c r="J31" s="95">
        <f>CumReport!J45 + [2]EBMar!$J$58</f>
        <v>1400</v>
      </c>
      <c r="K31" s="95">
        <f>CumReport!K45 + [2]EBApr!$J$58</f>
        <v>1369</v>
      </c>
      <c r="L31" s="95">
        <f>CumReport!L45 + [2]EBMay!$J$58</f>
        <v>692</v>
      </c>
      <c r="M31" s="95">
        <f>CumReport!M45 + [2]EBJun!$J$58</f>
        <v>645</v>
      </c>
      <c r="N31" s="98">
        <f>SUM('[1]UMS+SW'!B31:K31)</f>
        <v>6302</v>
      </c>
      <c r="O31" s="32">
        <f>SUM(B31:M31)</f>
        <v>11756</v>
      </c>
      <c r="P31" s="142">
        <f>(O31-N31)/N31</f>
        <v>0.86543954300222148</v>
      </c>
    </row>
    <row r="32" spans="1:16" s="39" customFormat="1">
      <c r="A32" s="141" t="s">
        <v>5</v>
      </c>
      <c r="B32" s="95">
        <f>CumReport!B46 + [2]EBJul!$J$59</f>
        <v>1966</v>
      </c>
      <c r="C32" s="95">
        <f>CumReport!C46 + [2]EBAug!$J$59</f>
        <v>1318</v>
      </c>
      <c r="D32" s="95">
        <f>CumReport!D46 + [2]EBSep!$J$59</f>
        <v>4375</v>
      </c>
      <c r="E32" s="95">
        <f>CumReport!E46 + [2]EBOct!$J$59</f>
        <v>4768</v>
      </c>
      <c r="F32" s="95">
        <f>CumReport!F46 + [2]EBNov!$J$59</f>
        <v>5498</v>
      </c>
      <c r="G32" s="95">
        <f>CumReport!G46 + [2]EBDec!$J$59</f>
        <v>4301</v>
      </c>
      <c r="H32" s="95">
        <f>CumReport!H46 + [2]EBJan!$J$59</f>
        <v>3263</v>
      </c>
      <c r="I32" s="95">
        <f>CumReport!I46 + [2]EBFeb!$J$59</f>
        <v>4473</v>
      </c>
      <c r="J32" s="95">
        <f>CumReport!J46 + [2]EBMar!$J$59</f>
        <v>5839</v>
      </c>
      <c r="K32" s="95">
        <f>CumReport!K46 + [2]EBApr!$J$59</f>
        <v>5259</v>
      </c>
      <c r="L32" s="95">
        <f>CumReport!L46 + [2]EBMay!$J$59</f>
        <v>2410</v>
      </c>
      <c r="M32" s="95">
        <f>CumReport!M46 + [2]EBJun!$J$59</f>
        <v>2087</v>
      </c>
      <c r="N32" s="98">
        <f>SUM('[1]UMS+SW'!B32:K32)</f>
        <v>30170</v>
      </c>
      <c r="O32" s="32">
        <f>SUM(B32:M32)</f>
        <v>45557</v>
      </c>
      <c r="P32" s="142">
        <f>(O32-N32)/N32</f>
        <v>0.51000994365263508</v>
      </c>
    </row>
    <row r="33" spans="1:16">
      <c r="A33" s="114" t="s">
        <v>116</v>
      </c>
      <c r="B33" s="233"/>
      <c r="C33" s="102"/>
      <c r="D33" s="102"/>
      <c r="E33" s="102"/>
      <c r="F33" s="102"/>
      <c r="G33" s="102"/>
      <c r="H33" s="102"/>
      <c r="I33" s="102"/>
      <c r="J33" s="102"/>
      <c r="K33" s="102"/>
      <c r="L33" s="102"/>
      <c r="M33" s="234"/>
      <c r="N33" s="193"/>
      <c r="O33" s="67"/>
      <c r="P33" s="143"/>
    </row>
    <row r="34" spans="1:16" s="39" customFormat="1">
      <c r="A34" s="141" t="s">
        <v>4</v>
      </c>
      <c r="B34" s="95">
        <f>CumReport!B51 +[2]CumReport!$B$176</f>
        <v>554</v>
      </c>
      <c r="C34" s="95">
        <f>CumReport!C51 +[2]CumReport!$C$176</f>
        <v>413</v>
      </c>
      <c r="D34" s="95">
        <f>CumReport!D51 +[2]CumReport!$D$173</f>
        <v>906</v>
      </c>
      <c r="E34" s="95">
        <f>CumReport!E51 +[2]CumReport!$E$173</f>
        <v>1511</v>
      </c>
      <c r="F34" s="95">
        <f>CumReport!F51 +[2]CumReport!$F$173</f>
        <v>1833</v>
      </c>
      <c r="G34" s="95">
        <f>CumReport!G51 +[2]CumReport!$G$176</f>
        <v>1861</v>
      </c>
      <c r="H34" s="95">
        <f>CumReport!H51 +[2]CumReport!$H$176</f>
        <v>1121</v>
      </c>
      <c r="I34" s="95">
        <f>CumReport!I51 +[2]CumReport!$I$176</f>
        <v>1787</v>
      </c>
      <c r="J34" s="95">
        <f>CumReport!J51 +[2]CumReport!$J$176</f>
        <v>3682</v>
      </c>
      <c r="K34" s="95">
        <f>CumReport!K51 +[2]CumReport!$K$176</f>
        <v>2774</v>
      </c>
      <c r="L34" s="95">
        <f>CumReport!L51 +[2]CumReport!$L$176</f>
        <v>1926</v>
      </c>
      <c r="M34" s="95">
        <f>CumReport!M51 +[2]CumReport!$M$176</f>
        <v>676</v>
      </c>
      <c r="N34" s="98">
        <f>SUM('[1]UMS+SW'!B34:K34)</f>
        <v>13534</v>
      </c>
      <c r="O34" s="32">
        <f>SUM(B34:M34)</f>
        <v>19044</v>
      </c>
      <c r="P34" s="142">
        <f>(O34-N34)/N34</f>
        <v>0.40712280183242205</v>
      </c>
    </row>
    <row r="35" spans="1:16" s="39" customFormat="1">
      <c r="A35" s="141" t="s">
        <v>5</v>
      </c>
      <c r="B35" s="95">
        <f>CumReport!B52 +[2]CumReport!$B$177</f>
        <v>2705</v>
      </c>
      <c r="C35" s="95">
        <f>CumReport!C52 +[2]CumReport!$C$177</f>
        <v>1609</v>
      </c>
      <c r="D35" s="95">
        <f>CumReport!D52 +[2]CumReport!$D$177</f>
        <v>3749</v>
      </c>
      <c r="E35" s="95">
        <f>CumReport!E52 +[2]CumReport!$E$177</f>
        <v>6273</v>
      </c>
      <c r="F35" s="95">
        <f>CumReport!F52 +[2]CumReport!$F$177</f>
        <v>8342</v>
      </c>
      <c r="G35" s="95">
        <f>CumReport!G52 +[2]CumReport!$G$177</f>
        <v>6759</v>
      </c>
      <c r="H35" s="95">
        <f>CumReport!H52 +[2]CumReport!$H$177</f>
        <v>4673</v>
      </c>
      <c r="I35" s="95">
        <f>CumReport!I52 +[2]CumReport!$I$177</f>
        <v>6769</v>
      </c>
      <c r="J35" s="95">
        <f>CumReport!J52 +[2]CumReport!$J$177</f>
        <v>13987</v>
      </c>
      <c r="K35" s="95">
        <f>CumReport!K52 +[2]CumReport!$K$177</f>
        <v>10050</v>
      </c>
      <c r="L35" s="95">
        <f>CumReport!L52 +[2]CumReport!$L$177</f>
        <v>7466</v>
      </c>
      <c r="M35" s="95">
        <f>CumReport!M52 +[2]CumReport!$M$177</f>
        <v>2994</v>
      </c>
      <c r="N35" s="98">
        <f>SUM('[1]UMS+SW'!B35:K35)</f>
        <v>51424</v>
      </c>
      <c r="O35" s="32">
        <f>SUM(B35:M35)</f>
        <v>75376</v>
      </c>
      <c r="P35" s="142">
        <f>(O35-N35)/N35</f>
        <v>0.46577473553204729</v>
      </c>
    </row>
    <row r="36" spans="1:16">
      <c r="A36" s="114" t="s">
        <v>123</v>
      </c>
      <c r="B36" s="233"/>
      <c r="C36" s="102"/>
      <c r="D36" s="102"/>
      <c r="E36" s="102"/>
      <c r="F36" s="102"/>
      <c r="G36" s="102"/>
      <c r="H36" s="102"/>
      <c r="I36" s="102"/>
      <c r="J36" s="102"/>
      <c r="K36" s="102"/>
      <c r="L36" s="102"/>
      <c r="M36" s="235"/>
      <c r="N36" s="193"/>
      <c r="O36" s="65"/>
      <c r="P36" s="147"/>
    </row>
    <row r="37" spans="1:16">
      <c r="A37" s="141" t="s">
        <v>48</v>
      </c>
      <c r="B37" s="95">
        <f>CumReport!B54 + [2]CumReport!$B$188</f>
        <v>703</v>
      </c>
      <c r="C37" s="95">
        <f>CumReport!C54 + [2]CumReport!$C$188</f>
        <v>450</v>
      </c>
      <c r="D37" s="95">
        <f>CumReport!D54 + [2]CumReport!$D$188</f>
        <v>1640</v>
      </c>
      <c r="E37" s="95">
        <f>CumReport!E54 + [2]CumReport!$E$188</f>
        <v>2007</v>
      </c>
      <c r="F37" s="95">
        <f>CumReport!F54 + [2]CumReport!$F$188</f>
        <v>2032</v>
      </c>
      <c r="G37" s="95">
        <f>CumReport!G54 + [2]CumReport!$G$188</f>
        <v>1313</v>
      </c>
      <c r="H37" s="95">
        <f>CumReport!H54 + [2]CumReport!$H$188</f>
        <v>973</v>
      </c>
      <c r="I37" s="95">
        <f>CumReport!I54 + [2]CumReport!$I$188</f>
        <v>1577</v>
      </c>
      <c r="J37" s="95">
        <f>CumReport!J54 + [2]CumReport!$J$188</f>
        <v>1604</v>
      </c>
      <c r="K37" s="95">
        <f>CumReport!K54 + [2]CumReport!$K$188</f>
        <v>1766</v>
      </c>
      <c r="L37" s="95">
        <f>CumReport!L54 + [2]CumReport!$L$188</f>
        <v>792</v>
      </c>
      <c r="M37" s="95">
        <f>CumReport!M54 + [2]CumReport!$M$188</f>
        <v>610</v>
      </c>
      <c r="N37" s="98">
        <f>SUM('[1]UMS+SW'!B37:K37)</f>
        <v>889</v>
      </c>
      <c r="O37" s="32">
        <f>SUM(B37:M37)</f>
        <v>15467</v>
      </c>
      <c r="P37" s="142">
        <f>(O37-N37)/N37</f>
        <v>16.398200224971877</v>
      </c>
    </row>
    <row r="38" spans="1:16">
      <c r="A38" s="148" t="s">
        <v>49</v>
      </c>
      <c r="B38" s="95">
        <f>CumReport!B55 + [2]CumReport!$B$189</f>
        <v>3631</v>
      </c>
      <c r="C38" s="95">
        <f>CumReport!C55 + [2]CumReport!$C$189</f>
        <v>1859</v>
      </c>
      <c r="D38" s="95">
        <f>CumReport!D55 + [2]CumReport!$D$189</f>
        <v>9817</v>
      </c>
      <c r="E38" s="95">
        <f>CumReport!E55 + [2]CumReport!$E$189</f>
        <v>11133</v>
      </c>
      <c r="F38" s="95">
        <f>CumReport!F55 + [2]CumReport!$F$189</f>
        <v>12056</v>
      </c>
      <c r="G38" s="95">
        <f>CumReport!G55 + [2]CumReport!$G$189</f>
        <v>7255</v>
      </c>
      <c r="H38" s="95">
        <f>CumReport!H55 + [2]CumReport!$H$189</f>
        <v>4973</v>
      </c>
      <c r="I38" s="95">
        <f>CumReport!I55 + [2]CumReport!$I$189</f>
        <v>8950</v>
      </c>
      <c r="J38" s="95">
        <f>CumReport!J55 + [2]CumReport!$J$189</f>
        <v>8594</v>
      </c>
      <c r="K38" s="95">
        <f>CumReport!K55 + [2]CumReport!$K$189</f>
        <v>8963</v>
      </c>
      <c r="L38" s="95">
        <f>CumReport!L55 + [2]CumReport!$L$189</f>
        <v>3686</v>
      </c>
      <c r="M38" s="95">
        <f>CumReport!M55 + [2]CumReport!$M$189</f>
        <v>2906</v>
      </c>
      <c r="N38" s="98">
        <f>SUM('[1]UMS+SW'!B38:K38)</f>
        <v>2225</v>
      </c>
      <c r="O38" s="86">
        <f>SUM(B38:M38)</f>
        <v>83823</v>
      </c>
      <c r="P38" s="142">
        <f>(O38-N38)/N38</f>
        <v>36.673258426966292</v>
      </c>
    </row>
    <row r="39" spans="1:16">
      <c r="A39" s="149" t="s">
        <v>110</v>
      </c>
      <c r="B39" s="233"/>
      <c r="C39" s="102"/>
      <c r="D39" s="102"/>
      <c r="E39" s="102"/>
      <c r="F39" s="102"/>
      <c r="G39" s="102"/>
      <c r="H39" s="102"/>
      <c r="I39" s="102"/>
      <c r="J39" s="102"/>
      <c r="K39" s="102"/>
      <c r="L39" s="102"/>
      <c r="M39" s="234"/>
      <c r="N39" s="193"/>
      <c r="O39" s="67"/>
      <c r="P39" s="145"/>
    </row>
    <row r="40" spans="1:16" s="39" customFormat="1">
      <c r="A40" s="141"/>
      <c r="B40" s="95"/>
      <c r="C40" s="95"/>
      <c r="D40" s="95"/>
      <c r="E40" s="95"/>
      <c r="F40" s="95"/>
      <c r="G40" s="95"/>
      <c r="H40" s="95"/>
      <c r="I40" s="95"/>
      <c r="J40" s="95"/>
      <c r="K40" s="95"/>
      <c r="L40" s="95"/>
      <c r="M40" s="95"/>
      <c r="N40" s="98"/>
      <c r="O40" s="54"/>
      <c r="P40" s="146"/>
    </row>
    <row r="41" spans="1:16" s="39" customFormat="1">
      <c r="A41" s="141" t="s">
        <v>5</v>
      </c>
      <c r="B41" s="95">
        <f>CumReport!B58 +[2]CumReport!$B$201</f>
        <v>575</v>
      </c>
      <c r="C41" s="95">
        <f>CumReport!C58 +[2]CumReport!$C$201</f>
        <v>558</v>
      </c>
      <c r="D41" s="95">
        <f>CumReport!D58 +[2]CumReport!$D$201</f>
        <v>901</v>
      </c>
      <c r="E41" s="95">
        <f>CumReport!E58 +[2]CumReport!$E$201</f>
        <v>1776</v>
      </c>
      <c r="F41" s="95">
        <f>CumReport!F58 +[2]CumReport!$F$201</f>
        <v>1457</v>
      </c>
      <c r="G41" s="95">
        <f>CumReport!G58 +[2]CumReport!$G$201</f>
        <v>1269</v>
      </c>
      <c r="H41" s="95">
        <f>CumReport!H58 +[2]CumReport!$H$201</f>
        <v>953</v>
      </c>
      <c r="I41" s="95">
        <f>CumReport!I58 +[2]CumReport!$I$201</f>
        <v>1530</v>
      </c>
      <c r="J41" s="95">
        <f>CumReport!J58 +[2]CumReport!$J$201</f>
        <v>1527</v>
      </c>
      <c r="K41" s="95">
        <f>CumReport!K58 +[2]CumReport!$K$201</f>
        <v>3877</v>
      </c>
      <c r="L41" s="95">
        <f>CumReport!L58 +[2]CumReport!$L$201</f>
        <v>1490</v>
      </c>
      <c r="M41" s="95">
        <f>CumReport!M58 +[2]CumReport!$M$201</f>
        <v>526</v>
      </c>
      <c r="N41" s="98">
        <f>SUM('[1]UMS+SW'!B41:K41)</f>
        <v>7099</v>
      </c>
      <c r="O41" s="32">
        <f>SUM(B41:M41)</f>
        <v>16439</v>
      </c>
      <c r="P41" s="142">
        <f>(O41-N41)/N41</f>
        <v>1.3156782645443019</v>
      </c>
    </row>
    <row r="42" spans="1:16">
      <c r="A42" s="114" t="s">
        <v>112</v>
      </c>
      <c r="B42" s="233"/>
      <c r="C42" s="102"/>
      <c r="D42" s="102"/>
      <c r="E42" s="102"/>
      <c r="F42" s="102"/>
      <c r="G42" s="102"/>
      <c r="H42" s="102"/>
      <c r="I42" s="102"/>
      <c r="J42" s="102"/>
      <c r="K42" s="102"/>
      <c r="L42" s="102"/>
      <c r="M42" s="234"/>
      <c r="N42" s="193"/>
      <c r="O42" s="67"/>
      <c r="P42" s="145"/>
    </row>
    <row r="43" spans="1:16" s="39" customFormat="1">
      <c r="A43" s="141" t="s">
        <v>48</v>
      </c>
      <c r="B43" s="95">
        <f>CumReport!B60 + [2]CumReport!$B$221</f>
        <v>420</v>
      </c>
      <c r="C43" s="95">
        <f>CumReport!C60 + [2]CumReport!$C$221</f>
        <v>270</v>
      </c>
      <c r="D43" s="95">
        <f>CumReport!D60 + [2]CumReport!$D$221</f>
        <v>726</v>
      </c>
      <c r="E43" s="95">
        <f>CumReport!E60 + [2]CumReport!$E$221</f>
        <v>1217</v>
      </c>
      <c r="F43" s="95">
        <f>CumReport!F60 + [2]CumReport!$F$221</f>
        <v>1291</v>
      </c>
      <c r="G43" s="95">
        <f>CumReport!G60 + [2]CumReport!$G$221</f>
        <v>824</v>
      </c>
      <c r="H43" s="95">
        <f>CumReport!H60 + [2]CumReport!$H$221</f>
        <v>796</v>
      </c>
      <c r="I43" s="95">
        <f>CumReport!I60 + [2]CumReport!$I$221</f>
        <v>1245</v>
      </c>
      <c r="J43" s="95">
        <f>CumReport!J60 + [2]CumReport!$J$221</f>
        <v>1275</v>
      </c>
      <c r="K43" s="95">
        <f>CumReport!K60 + [2]CumReport!$K$221</f>
        <v>1657</v>
      </c>
      <c r="L43" s="95">
        <f>CumReport!L60 + [2]CumReport!$L$221</f>
        <v>934</v>
      </c>
      <c r="M43" s="95">
        <f>CumReport!M60 + [2]CumReport!$M$221</f>
        <v>602</v>
      </c>
      <c r="N43" s="98">
        <f>SUM('[1]UMS+SW'!B43:K43)</f>
        <v>3966</v>
      </c>
      <c r="O43" s="32">
        <f>SUM(B43:M43)</f>
        <v>11257</v>
      </c>
      <c r="P43" s="142">
        <f>(O43-N43)/N43</f>
        <v>1.8383761976802824</v>
      </c>
    </row>
    <row r="44" spans="1:16" s="39" customFormat="1">
      <c r="A44" s="141" t="s">
        <v>5</v>
      </c>
      <c r="B44" s="95">
        <f>CumReport!B61 + [2]CumReport!$B$222</f>
        <v>2251</v>
      </c>
      <c r="C44" s="95">
        <f>CumReport!C61 + [2]CumReport!$C$222</f>
        <v>1442</v>
      </c>
      <c r="D44" s="95">
        <f>CumReport!D61 + [2]CumReport!$D$222</f>
        <v>3985</v>
      </c>
      <c r="E44" s="95">
        <f>CumReport!E61 + [2]CumReport!$E$222</f>
        <v>6748</v>
      </c>
      <c r="F44" s="95">
        <f>CumReport!F61 + [2]CumReport!$F$222</f>
        <v>6907</v>
      </c>
      <c r="G44" s="95">
        <f>CumReport!G61 + [2]CumReport!$G$222</f>
        <v>4384</v>
      </c>
      <c r="H44" s="95">
        <f>CumReport!H61 + [2]CumReport!$H$222</f>
        <v>3694</v>
      </c>
      <c r="I44" s="95">
        <f>CumReport!I61 + [2]CumReport!$I$222</f>
        <v>6114</v>
      </c>
      <c r="J44" s="95">
        <f>CumReport!J61 + [2]CumReport!$J$222</f>
        <v>6753</v>
      </c>
      <c r="K44" s="95">
        <f>CumReport!K61 + [2]CumReport!$K$222</f>
        <v>6088</v>
      </c>
      <c r="L44" s="95">
        <f>CumReport!L61 + [2]CumReport!$L$222</f>
        <v>2822</v>
      </c>
      <c r="M44" s="95">
        <f>CumReport!M61 + [2]CumReport!$M$222</f>
        <v>2428</v>
      </c>
      <c r="N44" s="98">
        <f>SUM('[1]UMS+SW'!B44:K44)</f>
        <v>10892</v>
      </c>
      <c r="O44" s="32">
        <f>SUM(B44:M44)</f>
        <v>53616</v>
      </c>
      <c r="P44" s="142">
        <f>(O44-N44)/N44</f>
        <v>3.9225119353654057</v>
      </c>
    </row>
    <row r="45" spans="1:16" s="57" customFormat="1">
      <c r="A45" s="114" t="s">
        <v>94</v>
      </c>
      <c r="B45" s="233"/>
      <c r="C45" s="102"/>
      <c r="D45" s="102"/>
      <c r="E45" s="102"/>
      <c r="F45" s="102"/>
      <c r="G45" s="102"/>
      <c r="H45" s="102"/>
      <c r="I45" s="102"/>
      <c r="J45" s="102"/>
      <c r="K45" s="102"/>
      <c r="L45" s="102"/>
      <c r="M45" s="234"/>
      <c r="N45" s="193"/>
      <c r="O45" s="67"/>
      <c r="P45" s="143"/>
    </row>
    <row r="46" spans="1:16" s="39" customFormat="1">
      <c r="A46" s="141" t="s">
        <v>4</v>
      </c>
      <c r="B46" s="95">
        <f>CumReport!B63 + [2]CumReport!$B$236</f>
        <v>574</v>
      </c>
      <c r="C46" s="95">
        <f>CumReport!C63 + [2]CumReport!$C$236</f>
        <v>469</v>
      </c>
      <c r="D46" s="95">
        <f>CumReport!D63 + [2]CumReport!$D$236</f>
        <v>1114</v>
      </c>
      <c r="E46" s="95">
        <f>CumReport!E63 + [2]CumReport!$E$236</f>
        <v>1687</v>
      </c>
      <c r="F46" s="95">
        <f>CumReport!F63 + [2]CumReport!$F$236</f>
        <v>1959</v>
      </c>
      <c r="G46" s="95">
        <f>CumReport!G63 + [2]CumReport!$G$236</f>
        <v>1289</v>
      </c>
      <c r="H46" s="95">
        <f>CumReport!H63 + [2]CumReport!$H$236</f>
        <v>1253</v>
      </c>
      <c r="I46" s="95">
        <f>CumReport!I63 + [2]CumReport!$I$236</f>
        <v>1444</v>
      </c>
      <c r="J46" s="95">
        <f>CumReport!J63 + [2]CumReport!$J$236</f>
        <v>1992</v>
      </c>
      <c r="K46" s="95">
        <f>CumReport!K63 + [2]CumReport!$K$236</f>
        <v>4161</v>
      </c>
      <c r="L46" s="95">
        <f>CumReport!L63 + [2]CumReport!$L$236</f>
        <v>3007</v>
      </c>
      <c r="M46" s="95">
        <f>CumReport!M63 + [2]CumReport!$M$236</f>
        <v>1090</v>
      </c>
      <c r="N46" s="98">
        <f>SUM('[1]UMS+SW'!B46:K46)</f>
        <v>14509</v>
      </c>
      <c r="O46" s="32">
        <f>SUM(B46:M46)</f>
        <v>20039</v>
      </c>
      <c r="P46" s="142">
        <f>(O46-N46)/N46</f>
        <v>0.38114273898959267</v>
      </c>
    </row>
    <row r="47" spans="1:16">
      <c r="A47" s="141" t="s">
        <v>5</v>
      </c>
      <c r="B47" s="95">
        <f>CumReport!B64 + [2]CumReport!$B$237</f>
        <v>2855</v>
      </c>
      <c r="C47" s="95">
        <f>CumReport!C64 + [2]CumReport!$C$237</f>
        <v>2057</v>
      </c>
      <c r="D47" s="95">
        <f>CumReport!D64 + [2]CumReport!$D$237</f>
        <v>4891</v>
      </c>
      <c r="E47" s="95">
        <f>CumReport!E64 + [2]CumReport!$E$237</f>
        <v>7432</v>
      </c>
      <c r="F47" s="95">
        <f>CumReport!F64 + [2]CumReport!$F$237</f>
        <v>8594</v>
      </c>
      <c r="G47" s="95">
        <f>CumReport!G64 + [2]CumReport!$G$237</f>
        <v>5563</v>
      </c>
      <c r="H47" s="95">
        <f>CumReport!H64 + [2]CumReport!$H$237</f>
        <v>5209</v>
      </c>
      <c r="I47" s="95">
        <f>CumReport!I64 + [2]CumReport!$I$237</f>
        <v>6058</v>
      </c>
      <c r="J47" s="95">
        <f>CumReport!J64 + [2]CumReport!$J$237</f>
        <v>8511</v>
      </c>
      <c r="K47" s="95">
        <f>CumReport!K64 + [2]CumReport!$K$237</f>
        <v>7459</v>
      </c>
      <c r="L47" s="95">
        <f>CumReport!L64 + [2]CumReport!$L$237</f>
        <v>4701</v>
      </c>
      <c r="M47" s="95">
        <f>CumReport!M64 + [2]CumReport!$M$237</f>
        <v>2560</v>
      </c>
      <c r="N47" s="98">
        <f>SUM('[1]UMS+SW'!B47:K47)</f>
        <v>56295</v>
      </c>
      <c r="O47" s="32">
        <f>SUM(B47:M47)</f>
        <v>65890</v>
      </c>
      <c r="P47" s="142">
        <f>(O47-N47)/N47</f>
        <v>0.17044142463806733</v>
      </c>
    </row>
    <row r="48" spans="1:16">
      <c r="A48" s="114" t="s">
        <v>76</v>
      </c>
      <c r="B48" s="233"/>
      <c r="C48" s="102"/>
      <c r="D48" s="102"/>
      <c r="E48" s="102"/>
      <c r="F48" s="102"/>
      <c r="G48" s="102"/>
      <c r="H48" s="102"/>
      <c r="I48" s="102"/>
      <c r="J48" s="102"/>
      <c r="K48" s="102"/>
      <c r="L48" s="102"/>
      <c r="M48" s="234"/>
      <c r="N48" s="193"/>
      <c r="O48" s="67"/>
      <c r="P48" s="143"/>
    </row>
    <row r="49" spans="1:16">
      <c r="A49" s="141" t="s">
        <v>4</v>
      </c>
      <c r="B49" s="95">
        <f>CumReport!B66+[2]CumReport!$B$251</f>
        <v>2476</v>
      </c>
      <c r="C49" s="95">
        <f>CumReport!C66+[2]CumReport!$C$251</f>
        <v>2081</v>
      </c>
      <c r="D49" s="95">
        <f>CumReport!D66+[2]CumReport!$D$251</f>
        <v>4163</v>
      </c>
      <c r="E49" s="95">
        <f>CumReport!E66+[2]CumReport!$E$251</f>
        <v>6503</v>
      </c>
      <c r="F49" s="95">
        <f>CumReport!F66+[2]CumReport!$F$251</f>
        <v>6410</v>
      </c>
      <c r="G49" s="95">
        <f>CumReport!G66+[2]CumReport!$G$251</f>
        <v>5145</v>
      </c>
      <c r="H49" s="95">
        <f>CumReport!H66+[2]CumReport!$H$251</f>
        <v>3784</v>
      </c>
      <c r="I49" s="95">
        <f>CumReport!I66+[2]CumReport!$I$251</f>
        <v>4662</v>
      </c>
      <c r="J49" s="95">
        <f>CumReport!J66+[2]CumReport!$J$251</f>
        <v>7338</v>
      </c>
      <c r="K49" s="95">
        <f>CumReport!K66+[2]CumReport!$K$251</f>
        <v>7513</v>
      </c>
      <c r="L49" s="95">
        <f>CumReport!L66+[2]CumReport!$L$251</f>
        <v>4591</v>
      </c>
      <c r="M49" s="95">
        <f>CumReport!M66+[2]CumReport!$M$251</f>
        <v>2999</v>
      </c>
      <c r="N49" s="98">
        <f>SUM('[1]UMS+SW'!B49:K49)</f>
        <v>27282</v>
      </c>
      <c r="O49" s="32">
        <f>SUM(B49:M49)</f>
        <v>57665</v>
      </c>
      <c r="P49" s="142">
        <f>(O49-N49)/N49</f>
        <v>1.1136646873396379</v>
      </c>
    </row>
    <row r="50" spans="1:16">
      <c r="A50" s="141" t="s">
        <v>5</v>
      </c>
      <c r="B50" s="95">
        <f>CumReport!B67+[2]CumReport!$B$252</f>
        <v>2262</v>
      </c>
      <c r="C50" s="95">
        <f>CumReport!C67+[2]CumReport!$C$252</f>
        <v>1958</v>
      </c>
      <c r="D50" s="95">
        <f>CumReport!D67+[2]CumReport!$D$252</f>
        <v>4939</v>
      </c>
      <c r="E50" s="95">
        <f>CumReport!E67+[2]CumReport!$E$252</f>
        <v>6285</v>
      </c>
      <c r="F50" s="95">
        <f>CumReport!F67+[2]CumReport!$F$252</f>
        <v>7071</v>
      </c>
      <c r="G50" s="95">
        <f>CumReport!G67+[2]CumReport!$G$252</f>
        <v>5814</v>
      </c>
      <c r="H50" s="95">
        <f>CumReport!H67+[2]CumReport!$H$252</f>
        <v>5620</v>
      </c>
      <c r="I50" s="95">
        <f>CumReport!I67+[2]CumReport!$I$252</f>
        <v>6846</v>
      </c>
      <c r="J50" s="95">
        <f>CumReport!J67+[2]CumReport!$J$252</f>
        <v>13194</v>
      </c>
      <c r="K50" s="95">
        <f>CumReport!K67+[2]CumReport!$K$252</f>
        <v>9665</v>
      </c>
      <c r="L50" s="95">
        <f>CumReport!L67+[2]CumReport!$L$252</f>
        <v>7397</v>
      </c>
      <c r="M50" s="95">
        <f>CumReport!M67+[2]CumReport!$M$252</f>
        <v>2915</v>
      </c>
      <c r="N50" s="98">
        <f>SUM('[1]UMS+SW'!B50:K50)</f>
        <v>40246</v>
      </c>
      <c r="O50" s="32">
        <f>SUM(B50:M50)</f>
        <v>73966</v>
      </c>
      <c r="P50" s="142">
        <f>(O50-N50)/N50</f>
        <v>0.83784723947721518</v>
      </c>
    </row>
    <row r="51" spans="1:16">
      <c r="A51" s="114" t="s">
        <v>77</v>
      </c>
      <c r="B51" s="233"/>
      <c r="C51" s="233"/>
      <c r="D51" s="233"/>
      <c r="E51" s="233"/>
      <c r="F51" s="233"/>
      <c r="G51" s="233"/>
      <c r="H51" s="233"/>
      <c r="I51" s="233"/>
      <c r="J51" s="233"/>
      <c r="K51" s="233"/>
      <c r="L51" s="233"/>
      <c r="M51" s="233"/>
      <c r="N51" s="193"/>
      <c r="O51" s="67"/>
      <c r="P51" s="147"/>
    </row>
    <row r="52" spans="1:16">
      <c r="A52" s="141" t="s">
        <v>4</v>
      </c>
      <c r="B52" s="95">
        <f>CumReport!B69 + [2]CumReport!$B$275</f>
        <v>430</v>
      </c>
      <c r="C52" s="95">
        <f>CumReport!C69 + [2]CumReport!$C$275</f>
        <v>341</v>
      </c>
      <c r="D52" s="95">
        <f>CumReport!D69 + [2]CumReport!$D$275</f>
        <v>745</v>
      </c>
      <c r="E52" s="95">
        <f>CumReport!E69 + [2]CumReport!$E$275</f>
        <v>1422</v>
      </c>
      <c r="F52" s="95">
        <f>CumReport!F69 + [2]CumReport!$F$275</f>
        <v>1669</v>
      </c>
      <c r="G52" s="95">
        <f>CumReport!G69 + [2]CumReport!$G$275</f>
        <v>1375</v>
      </c>
      <c r="H52" s="95">
        <f>CumReport!H69 + [2]CumReport!$H$275</f>
        <v>1041</v>
      </c>
      <c r="I52" s="95">
        <f>CumReport!I69 + [2]CumReport!$I$275</f>
        <v>1598</v>
      </c>
      <c r="J52" s="95">
        <f>CumReport!J69 + [2]CumReport!$J$275</f>
        <v>3341</v>
      </c>
      <c r="K52" s="95">
        <f>CumReport!K69 + [2]CumReport!$K$275</f>
        <v>2348</v>
      </c>
      <c r="L52" s="95">
        <f>CumReport!L69 + [2]CumReport!$L$275</f>
        <v>1694</v>
      </c>
      <c r="M52" s="95">
        <f>CumReport!M69 + [2]CumReport!$M$275</f>
        <v>634</v>
      </c>
      <c r="N52" s="98">
        <f>SUM('[1]UMS+SW'!B52:K52)</f>
        <v>9994</v>
      </c>
      <c r="O52" s="32">
        <f>SUM(B52:M52)</f>
        <v>16638</v>
      </c>
      <c r="P52" s="142">
        <f>(O52-N52)/N52</f>
        <v>0.66479887932759651</v>
      </c>
    </row>
    <row r="53" spans="1:16">
      <c r="A53" s="141" t="s">
        <v>5</v>
      </c>
      <c r="B53" s="95">
        <f>CumReport!B70 + [2]CumReport!$B$276</f>
        <v>2263</v>
      </c>
      <c r="C53" s="95">
        <f>CumReport!C70 + [2]CumReport!$C$276</f>
        <v>1670</v>
      </c>
      <c r="D53" s="95">
        <f>CumReport!D70 + [2]CumReport!$D$276</f>
        <v>3408</v>
      </c>
      <c r="E53" s="95">
        <f>CumReport!E70 + [2]CumReport!$E$276</f>
        <v>6394</v>
      </c>
      <c r="F53" s="95">
        <f>CumReport!F70 + [2]CumReport!$F$276</f>
        <v>7666</v>
      </c>
      <c r="G53" s="95">
        <f>CumReport!G70 + [2]CumReport!$G$276</f>
        <v>6249</v>
      </c>
      <c r="H53" s="95">
        <f>CumReport!H70 + [2]CumReport!$H$276</f>
        <v>4676</v>
      </c>
      <c r="I53" s="95">
        <f>CumReport!I70 + [2]CumReport!$I$276</f>
        <v>6972</v>
      </c>
      <c r="J53" s="95">
        <f>CumReport!J70 + [2]CumReport!$J$276</f>
        <v>13829</v>
      </c>
      <c r="K53" s="95">
        <f>CumReport!K70 + [2]CumReport!$K$276</f>
        <v>9717</v>
      </c>
      <c r="L53" s="95">
        <f>CumReport!L70 + [2]CumReport!$L$276</f>
        <v>7240</v>
      </c>
      <c r="M53" s="95">
        <f>CumReport!M70 + [2]CumReport!$M$276</f>
        <v>3101</v>
      </c>
      <c r="N53" s="98">
        <f>SUM('[1]UMS+SW'!B53:K53)</f>
        <v>40246</v>
      </c>
      <c r="O53" s="32">
        <f>SUM(B53:M53)</f>
        <v>73185</v>
      </c>
      <c r="P53" s="142">
        <f>(O53-N53)/N53</f>
        <v>0.81844158425682056</v>
      </c>
    </row>
    <row r="54" spans="1:16">
      <c r="A54" s="114" t="s">
        <v>122</v>
      </c>
      <c r="B54" s="233"/>
      <c r="C54" s="102"/>
      <c r="D54" s="102"/>
      <c r="E54" s="102"/>
      <c r="F54" s="102"/>
      <c r="G54" s="102"/>
      <c r="H54" s="102"/>
      <c r="I54" s="102"/>
      <c r="J54" s="102"/>
      <c r="K54" s="102"/>
      <c r="L54" s="102"/>
      <c r="M54" s="234"/>
      <c r="N54" s="193"/>
      <c r="O54" s="67"/>
      <c r="P54" s="143"/>
    </row>
    <row r="55" spans="1:16">
      <c r="A55" s="141" t="s">
        <v>4</v>
      </c>
      <c r="B55" s="95">
        <f>CumReport!B78 +[2]CumReport!$B$284</f>
        <v>1119</v>
      </c>
      <c r="C55" s="95">
        <f>CumReport!C78 +[2]CumReport!$C$284</f>
        <v>1120</v>
      </c>
      <c r="D55" s="95">
        <f>CumReport!D78 +[2]CumReport!$D$284</f>
        <v>1276</v>
      </c>
      <c r="E55" s="95">
        <f>CumReport!E78 +[2]CumReport!$E$284</f>
        <v>2098</v>
      </c>
      <c r="F55" s="95">
        <f>CumReport!F78 +[2]CumReport!$F$284</f>
        <v>1969</v>
      </c>
      <c r="G55" s="95">
        <f>CumReport!G78 +[2]CumReport!$G$284</f>
        <v>2172</v>
      </c>
      <c r="H55" s="95">
        <f>CumReport!H78 +[2]CumReport!$H$284</f>
        <v>1468</v>
      </c>
      <c r="I55" s="95">
        <f>CumReport!I78 +[2]CumReport!$I$284</f>
        <v>1347</v>
      </c>
      <c r="J55" s="95">
        <f>CumReport!J78 +[2]CumReport!$J$284</f>
        <v>1538</v>
      </c>
      <c r="K55" s="95">
        <f>CumReport!K78 +[2]CumReport!$K$284</f>
        <v>1535</v>
      </c>
      <c r="L55" s="95">
        <f>CumReport!L78 +[2]CumReport!$L$284</f>
        <v>1464</v>
      </c>
      <c r="M55" s="95">
        <f>CumReport!M78 +[2]CumReport!$M$284</f>
        <v>1100</v>
      </c>
      <c r="N55" s="98">
        <f>SUM('[1]UMS+SW'!B55:K55)</f>
        <v>41</v>
      </c>
      <c r="O55" s="32">
        <f>SUM(B55:M55)</f>
        <v>18206</v>
      </c>
      <c r="P55" s="142">
        <f>(O55-N55)/N55</f>
        <v>443.04878048780489</v>
      </c>
    </row>
    <row r="56" spans="1:16">
      <c r="A56" s="141" t="s">
        <v>5</v>
      </c>
      <c r="B56" s="95">
        <f>CumReport!B79 +[2]CumReport!$B$285</f>
        <v>2038</v>
      </c>
      <c r="C56" s="95">
        <f>CumReport!C79 +[2]CumReport!$C$285</f>
        <v>2110</v>
      </c>
      <c r="D56" s="95">
        <f>CumReport!D79 +[2]CumReport!$D$285</f>
        <v>2413</v>
      </c>
      <c r="E56" s="95">
        <f>CumReport!E79 +[2]CumReport!$E$285</f>
        <v>1338</v>
      </c>
      <c r="F56" s="95">
        <f>CumReport!F79 +[2]CumReport!$F$285</f>
        <v>1160</v>
      </c>
      <c r="G56" s="95">
        <f>CumReport!G79 +[2]CumReport!$G$285</f>
        <v>1036</v>
      </c>
      <c r="H56" s="95">
        <f>CumReport!H79 +[2]CumReport!$H$285</f>
        <v>2349</v>
      </c>
      <c r="I56" s="95">
        <f>CumReport!I79 +[2]CumReport!$I$285</f>
        <v>2225</v>
      </c>
      <c r="J56" s="95">
        <f>CumReport!J79 +[2]CumReport!$J$285</f>
        <v>2424</v>
      </c>
      <c r="K56" s="95">
        <f>CumReport!K79 +[2]CumReport!$K$285</f>
        <v>2323</v>
      </c>
      <c r="L56" s="95">
        <f>CumReport!L79 +[2]CumReport!$L$285</f>
        <v>2022</v>
      </c>
      <c r="M56" s="95">
        <f>CumReport!M79 +[2]CumReport!$M$285</f>
        <v>2254</v>
      </c>
      <c r="N56" s="98">
        <f>SUM('[1]UMS+SW'!B56:K56)</f>
        <v>56</v>
      </c>
      <c r="O56" s="32">
        <f>SUM(B56:M56)</f>
        <v>23692</v>
      </c>
      <c r="P56" s="142">
        <f>(O56-N56)/N56</f>
        <v>422.07142857142856</v>
      </c>
    </row>
    <row r="57" spans="1:16">
      <c r="A57" s="114" t="s">
        <v>46</v>
      </c>
      <c r="B57" s="233"/>
      <c r="C57" s="102"/>
      <c r="D57" s="102"/>
      <c r="E57" s="102"/>
      <c r="F57" s="102"/>
      <c r="G57" s="102"/>
      <c r="H57" s="102"/>
      <c r="I57" s="102"/>
      <c r="J57" s="102"/>
      <c r="K57" s="102"/>
      <c r="L57" s="102"/>
      <c r="M57" s="235"/>
      <c r="N57" s="193"/>
      <c r="O57" s="65"/>
      <c r="P57" s="150"/>
    </row>
    <row r="58" spans="1:16">
      <c r="A58" s="141" t="s">
        <v>48</v>
      </c>
      <c r="B58" s="95">
        <f>CumReport!B83 + [2]EBJul!$J$145</f>
        <v>36292</v>
      </c>
      <c r="C58" s="95">
        <f>CumReport!C83 + [2]EBAug!$J$145</f>
        <v>30003</v>
      </c>
      <c r="D58" s="95">
        <f>CumReport!D83 + [2]EBSep!$J$145</f>
        <v>117007</v>
      </c>
      <c r="E58" s="95">
        <f>CumReport!E83 + [2]EBOct!$J$145</f>
        <v>124203</v>
      </c>
      <c r="F58" s="95">
        <f>CumReport!F83 + [2]EBNov!$J$145</f>
        <v>136765</v>
      </c>
      <c r="G58" s="95">
        <f>CumReport!G83 + [2]EBDec!$J$145</f>
        <v>102727</v>
      </c>
      <c r="H58" s="95">
        <f>CumReport!H83 + [2]EBJan!$J$145</f>
        <v>90189</v>
      </c>
      <c r="I58" s="95">
        <f>CumReport!I83 + [2]EBFeb!$J$145</f>
        <v>131359</v>
      </c>
      <c r="J58" s="95">
        <f>CumReport!J83 + [2]EBMar!$J$145</f>
        <v>154574</v>
      </c>
      <c r="K58" s="95">
        <f>CumReport!K83 + [2]EBApr!$J$145</f>
        <v>148391</v>
      </c>
      <c r="L58" s="95">
        <f>CumReport!L83 + [2]EBMay!$J$145</f>
        <v>56404</v>
      </c>
      <c r="M58" s="95">
        <f>CumReport!M83 + [2]EBJun!$J$145</f>
        <v>50564</v>
      </c>
      <c r="N58" s="95">
        <f>CumReport!N$83</f>
        <v>677977</v>
      </c>
      <c r="O58" s="32">
        <f>SUM(B58:M58)</f>
        <v>1178478</v>
      </c>
      <c r="P58" s="151">
        <f>(O58-N58)/N58</f>
        <v>0.73822710799923896</v>
      </c>
    </row>
    <row r="59" spans="1:16" ht="13.8" thickBot="1">
      <c r="A59" s="148" t="s">
        <v>49</v>
      </c>
      <c r="B59" s="95">
        <f>CumReport!B84 + [2]EBJul!$J$146</f>
        <v>240179</v>
      </c>
      <c r="C59" s="95">
        <f>CumReport!C84 + [2]EBAug!$J$146</f>
        <v>198035</v>
      </c>
      <c r="D59" s="95">
        <f>CumReport!D84 + [2]EBSep!$J$146</f>
        <v>844538</v>
      </c>
      <c r="E59" s="95">
        <f>CumReport!E84 + [2]EBOct!$J$146</f>
        <v>879830</v>
      </c>
      <c r="F59" s="95">
        <f>CumReport!F84 + [2]EBNov!$J$146</f>
        <v>1087175</v>
      </c>
      <c r="G59" s="95">
        <f>CumReport!G84 + [2]EBDec!$J$146</f>
        <v>705453</v>
      </c>
      <c r="H59" s="95">
        <f>CumReport!H84 + [2]EBJan!$J$146</f>
        <v>564607</v>
      </c>
      <c r="I59" s="95">
        <f>CumReport!I84 + [2]EBFeb!$J$146</f>
        <v>834866</v>
      </c>
      <c r="J59" s="95">
        <f>CumReport!J84 + [2]EBMar!$J$146</f>
        <v>1028266</v>
      </c>
      <c r="K59" s="95">
        <f>CumReport!K84 + [2]EBApr!$J$146</f>
        <v>1025444</v>
      </c>
      <c r="L59" s="95">
        <f>CumReport!L84 + [2]EBMay!$J$146</f>
        <v>333132</v>
      </c>
      <c r="M59" s="95">
        <f>CumReport!M84 + [2]EBJun!$J$146</f>
        <v>307735</v>
      </c>
      <c r="N59" s="95">
        <f>CumReport!N$83</f>
        <v>677977</v>
      </c>
      <c r="O59" s="86">
        <f>SUM(B59:M59)</f>
        <v>8049260</v>
      </c>
      <c r="P59" s="152">
        <f>(O59-N59)/N59</f>
        <v>10.872467650082525</v>
      </c>
    </row>
    <row r="60" spans="1:16" ht="13.8" thickBot="1">
      <c r="A60" s="153" t="s">
        <v>80</v>
      </c>
      <c r="B60" s="236">
        <f t="shared" ref="B60:M60" si="1">B7+B13+B16+B19+B25+B28+B34+B46+B49+B52+B55+B43+B40+B37+B31+B22+B10+B58</f>
        <v>44963</v>
      </c>
      <c r="C60" s="236">
        <f t="shared" si="1"/>
        <v>40034</v>
      </c>
      <c r="D60" s="236">
        <f t="shared" si="1"/>
        <v>143214</v>
      </c>
      <c r="E60" s="236">
        <f t="shared" si="1"/>
        <v>163496</v>
      </c>
      <c r="F60" s="236">
        <f t="shared" si="1"/>
        <v>174413</v>
      </c>
      <c r="G60" s="236">
        <f t="shared" si="1"/>
        <v>138383</v>
      </c>
      <c r="H60" s="236">
        <f t="shared" si="1"/>
        <v>122018</v>
      </c>
      <c r="I60" s="236">
        <f t="shared" si="1"/>
        <v>164025</v>
      </c>
      <c r="J60" s="236">
        <f t="shared" si="1"/>
        <v>207005</v>
      </c>
      <c r="K60" s="236">
        <f t="shared" si="1"/>
        <v>192953</v>
      </c>
      <c r="L60" s="236">
        <f t="shared" si="1"/>
        <v>90783</v>
      </c>
      <c r="M60" s="236">
        <f t="shared" si="1"/>
        <v>63206</v>
      </c>
      <c r="N60" s="236">
        <f>N7+N13+N16+N19+N25+N28+N34+N46+N49+N52+N55+N43+N40+N37+N31+N22+N10+N58</f>
        <v>891470</v>
      </c>
      <c r="O60" s="87">
        <f>O7+O13+O16+O19+O22+O25+O28+O34+O37+O46+O49+O52+O55+O58</f>
        <v>1517727</v>
      </c>
      <c r="P60" s="154">
        <f>(O60-N60)/N60</f>
        <v>0.70249924282365084</v>
      </c>
    </row>
    <row r="61" spans="1:16" ht="13.8" thickBot="1">
      <c r="A61" s="155" t="s">
        <v>81</v>
      </c>
      <c r="B61" s="237">
        <f t="shared" ref="B61:M61" si="2">B59+B56+B53+B50+B47+B44+B41+B38+B35+B32+B29+B26+B23+B20+B17+B14+B11+B8</f>
        <v>272530</v>
      </c>
      <c r="C61" s="237">
        <f t="shared" si="2"/>
        <v>224136</v>
      </c>
      <c r="D61" s="237">
        <f t="shared" si="2"/>
        <v>912611</v>
      </c>
      <c r="E61" s="237">
        <f t="shared" si="2"/>
        <v>964383</v>
      </c>
      <c r="F61" s="237">
        <f t="shared" si="2"/>
        <v>1175264</v>
      </c>
      <c r="G61" s="237">
        <f t="shared" si="2"/>
        <v>775896</v>
      </c>
      <c r="H61" s="237">
        <f t="shared" si="2"/>
        <v>625974</v>
      </c>
      <c r="I61" s="237">
        <f t="shared" si="2"/>
        <v>915211</v>
      </c>
      <c r="J61" s="237">
        <f t="shared" si="2"/>
        <v>1150566</v>
      </c>
      <c r="K61" s="237">
        <f t="shared" si="2"/>
        <v>1121925</v>
      </c>
      <c r="L61" s="237">
        <f t="shared" si="2"/>
        <v>402248</v>
      </c>
      <c r="M61" s="237">
        <f t="shared" si="2"/>
        <v>344067</v>
      </c>
      <c r="N61" s="237">
        <f>N59+N56+N53+N50+N47+N44+N41+N38+N35+N32+N29+N26+N23+N20+N17+N14+N11+N8</f>
        <v>1205773</v>
      </c>
      <c r="O61" s="156">
        <f>O8+O11+O14+O17+O20+O23+O26+O29+O32+O35+O38+O41+O44+O47+O50+O53+O56+O59</f>
        <v>8884811</v>
      </c>
      <c r="P61" s="157">
        <f>(O61-N61)/N61</f>
        <v>6.3685602513906021</v>
      </c>
    </row>
    <row r="62" spans="1:16" ht="13.8" thickTop="1"/>
    <row r="64" spans="1:16">
      <c r="B64" s="24"/>
    </row>
    <row r="65" spans="2:2">
      <c r="B65" s="24"/>
    </row>
  </sheetData>
  <sheetProtection scenarios="1"/>
  <dataConsolidate/>
  <phoneticPr fontId="0" type="noConversion"/>
  <conditionalFormatting sqref="P58:P61">
    <cfRule type="cellIs" dxfId="0" priority="1" stopIfTrue="1" operator="lessThan">
      <formula>0</formula>
    </cfRule>
  </conditionalFormatting>
  <printOptions horizontalCentered="1" headings="1"/>
  <pageMargins left="0" right="0" top="0.66" bottom="0.22" header="0.25" footer="0"/>
  <pageSetup scale="67" fitToHeight="0" orientation="landscape" r:id="rId1"/>
  <headerFooter alignWithMargins="0"/>
  <webPublishItems count="4">
    <webPublishItem id="25756" divId="2002-2003 Statewide Stats_25756" sourceType="sheet" destinationFile="G:\inetpub\development\work\dladmin\12-13 Stats\May\Statewide\SW+UMS1305.htm"/>
    <webPublishItem id="24223" divId="2004-2005 Statewide Stats_24223" sourceType="printArea" destinationFile="M:\09-10 Stats\Feb\UMS+State.htm"/>
    <webPublishItem id="10528" divId="2005-2006 Statewide Stats_10528" sourceType="range" sourceRef="A1:O61" destinationFile="C:\Documents and Settings\seekinsk\Desktop\test1.htm"/>
    <webPublishItem id="5984" divId="2007-2008 Statewide Stats_5984" sourceType="range" sourceRef="N34:N35" destinationFile="O:\development\work\dladmin\07-08 Stats\Jul\SW_Combo_jul07.htm"/>
  </webPublishItems>
</worksheet>
</file>

<file path=xl/worksheets/sheet3.xml><?xml version="1.0" encoding="utf-8"?>
<worksheet xmlns="http://schemas.openxmlformats.org/spreadsheetml/2006/main" xmlns:r="http://schemas.openxmlformats.org/officeDocument/2006/relationships">
  <sheetPr codeName="Sheet17"/>
  <dimension ref="A1:F150"/>
  <sheetViews>
    <sheetView view="pageBreakPreview" zoomScale="70" zoomScaleNormal="75" zoomScaleSheetLayoutView="100" workbookViewId="0">
      <pane ySplit="4" topLeftCell="A5" activePane="bottomLeft" state="frozen"/>
      <selection pane="bottomLeft" activeCell="B7" sqref="B7"/>
    </sheetView>
  </sheetViews>
  <sheetFormatPr defaultRowHeight="13.2"/>
  <cols>
    <col min="1" max="1" width="41.33203125" bestFit="1" customWidth="1"/>
    <col min="2" max="6" width="13.6640625" customWidth="1"/>
  </cols>
  <sheetData>
    <row r="1" spans="1:6" ht="17.399999999999999">
      <c r="A1" s="249" t="s">
        <v>155</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285</v>
      </c>
      <c r="C7" s="9">
        <v>412</v>
      </c>
      <c r="D7" s="9">
        <v>381</v>
      </c>
      <c r="E7" s="9">
        <v>475</v>
      </c>
      <c r="F7" s="10">
        <f>SUM(B7:E7)</f>
        <v>1553</v>
      </c>
    </row>
    <row r="8" spans="1:6">
      <c r="A8" s="8" t="s">
        <v>5</v>
      </c>
      <c r="B8" s="9">
        <v>999</v>
      </c>
      <c r="C8" s="9">
        <v>1121</v>
      </c>
      <c r="D8" s="9">
        <v>661</v>
      </c>
      <c r="E8" s="9">
        <v>1201</v>
      </c>
      <c r="F8" s="10">
        <f>SUM(B8:E8)</f>
        <v>3982</v>
      </c>
    </row>
    <row r="9" spans="1:6">
      <c r="A9" s="6" t="s">
        <v>6</v>
      </c>
      <c r="B9" s="7"/>
      <c r="C9" s="7"/>
      <c r="D9" s="7"/>
      <c r="E9" s="7"/>
      <c r="F9" s="7"/>
    </row>
    <row r="10" spans="1:6">
      <c r="A10" s="11" t="s">
        <v>7</v>
      </c>
      <c r="B10" s="9">
        <v>11</v>
      </c>
      <c r="C10" s="9">
        <v>16</v>
      </c>
      <c r="D10" s="9">
        <v>121</v>
      </c>
      <c r="E10" s="9">
        <v>33</v>
      </c>
      <c r="F10" s="10">
        <f>SUM(B10:E10)</f>
        <v>181</v>
      </c>
    </row>
    <row r="11" spans="1:6">
      <c r="A11" s="11" t="s">
        <v>8</v>
      </c>
      <c r="B11" s="9">
        <v>65</v>
      </c>
      <c r="C11" s="9">
        <v>28</v>
      </c>
      <c r="D11" s="9">
        <v>238</v>
      </c>
      <c r="E11" s="9">
        <v>113</v>
      </c>
      <c r="F11" s="12">
        <f>SUM(B11:E11)</f>
        <v>444</v>
      </c>
    </row>
    <row r="12" spans="1:6">
      <c r="A12" s="6" t="s">
        <v>183</v>
      </c>
      <c r="B12" s="7"/>
      <c r="C12" s="7"/>
      <c r="D12" s="7"/>
      <c r="E12" s="7"/>
      <c r="F12" s="7"/>
    </row>
    <row r="13" spans="1:6">
      <c r="A13" s="11" t="s">
        <v>7</v>
      </c>
      <c r="B13" s="9">
        <v>12</v>
      </c>
      <c r="C13" s="9">
        <v>7</v>
      </c>
      <c r="D13" s="9">
        <v>124</v>
      </c>
      <c r="E13" s="9">
        <v>37</v>
      </c>
      <c r="F13" s="10">
        <f>SUM(B13:E13)</f>
        <v>180</v>
      </c>
    </row>
    <row r="14" spans="1:6">
      <c r="A14" s="11" t="s">
        <v>8</v>
      </c>
      <c r="B14" s="9">
        <v>70</v>
      </c>
      <c r="C14" s="9">
        <v>29</v>
      </c>
      <c r="D14" s="9">
        <v>253</v>
      </c>
      <c r="E14" s="9">
        <v>133</v>
      </c>
      <c r="F14" s="12">
        <f>SUM(B14:E14)</f>
        <v>485</v>
      </c>
    </row>
    <row r="15" spans="1:6">
      <c r="A15" s="6" t="s">
        <v>82</v>
      </c>
      <c r="B15" s="7"/>
      <c r="C15" s="7"/>
      <c r="D15" s="7"/>
      <c r="E15" s="7"/>
      <c r="F15" s="7"/>
    </row>
    <row r="16" spans="1:6">
      <c r="A16" s="11" t="s">
        <v>7</v>
      </c>
      <c r="B16" s="9">
        <v>42</v>
      </c>
      <c r="C16" s="9">
        <v>15</v>
      </c>
      <c r="D16" s="9">
        <v>132</v>
      </c>
      <c r="E16" s="9">
        <v>49</v>
      </c>
      <c r="F16" s="10">
        <f>SUM(B16:E16)</f>
        <v>238</v>
      </c>
    </row>
    <row r="17" spans="1:6">
      <c r="A17" s="11" t="s">
        <v>8</v>
      </c>
      <c r="B17" s="9">
        <v>213</v>
      </c>
      <c r="C17" s="9">
        <v>38</v>
      </c>
      <c r="D17" s="9">
        <v>302</v>
      </c>
      <c r="E17" s="9">
        <v>141</v>
      </c>
      <c r="F17" s="12">
        <f>SUM(B17:E17)</f>
        <v>694</v>
      </c>
    </row>
    <row r="18" spans="1:6">
      <c r="A18" s="13" t="s">
        <v>145</v>
      </c>
      <c r="B18" s="16"/>
      <c r="C18" s="16"/>
      <c r="D18" s="16"/>
      <c r="E18" s="16"/>
      <c r="F18" s="14"/>
    </row>
    <row r="19" spans="1:6">
      <c r="A19" s="8" t="s">
        <v>4</v>
      </c>
      <c r="B19" s="9">
        <v>137</v>
      </c>
      <c r="C19" s="9">
        <v>54</v>
      </c>
      <c r="D19" s="9">
        <v>168</v>
      </c>
      <c r="E19" s="9">
        <v>186</v>
      </c>
      <c r="F19" s="10">
        <f>SUM(B19:E19)</f>
        <v>545</v>
      </c>
    </row>
    <row r="20" spans="1:6">
      <c r="A20" s="8" t="s">
        <v>5</v>
      </c>
      <c r="B20" s="9">
        <v>486</v>
      </c>
      <c r="C20" s="9">
        <v>49</v>
      </c>
      <c r="D20" s="9">
        <v>265</v>
      </c>
      <c r="E20" s="9">
        <v>326</v>
      </c>
      <c r="F20" s="10">
        <f>SUM(B20:E20)</f>
        <v>1126</v>
      </c>
    </row>
    <row r="21" spans="1:6">
      <c r="A21" s="13" t="s">
        <v>167</v>
      </c>
      <c r="B21" s="6"/>
      <c r="C21" s="6"/>
      <c r="D21" s="6"/>
      <c r="E21" s="6"/>
      <c r="F21" s="7"/>
    </row>
    <row r="22" spans="1:6">
      <c r="A22" s="8" t="s">
        <v>4</v>
      </c>
      <c r="B22" s="12">
        <v>60</v>
      </c>
      <c r="C22" s="12">
        <v>20</v>
      </c>
      <c r="D22" s="12">
        <v>127</v>
      </c>
      <c r="E22" s="12">
        <v>75</v>
      </c>
      <c r="F22" s="219">
        <f>SUM(E22,D22,C22,B22)</f>
        <v>282</v>
      </c>
    </row>
    <row r="23" spans="1:6">
      <c r="A23" s="8" t="s">
        <v>5</v>
      </c>
      <c r="B23" s="12">
        <v>180</v>
      </c>
      <c r="C23" s="12">
        <v>49</v>
      </c>
      <c r="D23" s="12">
        <v>280</v>
      </c>
      <c r="E23" s="12">
        <v>174</v>
      </c>
      <c r="F23" s="219">
        <f>SUM(E23,D23,C23,B23)</f>
        <v>683</v>
      </c>
    </row>
    <row r="24" spans="1:6">
      <c r="A24" s="13" t="s">
        <v>83</v>
      </c>
      <c r="B24" s="7"/>
      <c r="C24" s="7"/>
      <c r="D24" s="7"/>
      <c r="E24" s="7"/>
      <c r="F24" s="7"/>
    </row>
    <row r="25" spans="1:6">
      <c r="A25" s="8" t="s">
        <v>4</v>
      </c>
      <c r="B25" s="9">
        <v>14</v>
      </c>
      <c r="C25" s="9">
        <v>8</v>
      </c>
      <c r="D25" s="9">
        <v>123</v>
      </c>
      <c r="E25" s="9">
        <v>43</v>
      </c>
      <c r="F25" s="10">
        <f>SUM(B25:E25)</f>
        <v>188</v>
      </c>
    </row>
    <row r="26" spans="1:6">
      <c r="A26" s="8" t="s">
        <v>5</v>
      </c>
      <c r="B26" s="9">
        <v>71</v>
      </c>
      <c r="C26" s="9">
        <v>25</v>
      </c>
      <c r="D26" s="9">
        <v>250</v>
      </c>
      <c r="E26" s="9">
        <v>176</v>
      </c>
      <c r="F26" s="12">
        <f>SUM(B26:E26)</f>
        <v>522</v>
      </c>
    </row>
    <row r="27" spans="1:6">
      <c r="A27" s="13" t="s">
        <v>129</v>
      </c>
      <c r="B27" s="7"/>
      <c r="C27" s="7"/>
      <c r="D27" s="7"/>
      <c r="E27" s="7"/>
      <c r="F27" s="7"/>
    </row>
    <row r="28" spans="1:6">
      <c r="A28" s="17" t="s">
        <v>4</v>
      </c>
      <c r="B28" s="9">
        <v>30</v>
      </c>
      <c r="C28" s="9">
        <v>17</v>
      </c>
      <c r="D28" s="9">
        <v>127</v>
      </c>
      <c r="E28" s="9">
        <v>54</v>
      </c>
      <c r="F28" s="10">
        <f>SUM(B28:E28)</f>
        <v>228</v>
      </c>
    </row>
    <row r="29" spans="1:6">
      <c r="A29" s="8" t="s">
        <v>5</v>
      </c>
      <c r="B29" s="9">
        <v>100</v>
      </c>
      <c r="C29" s="9">
        <v>28</v>
      </c>
      <c r="D29" s="9">
        <v>257</v>
      </c>
      <c r="E29" s="9">
        <v>139</v>
      </c>
      <c r="F29" s="12">
        <f>SUM(B29:E29)</f>
        <v>524</v>
      </c>
    </row>
    <row r="30" spans="1:6">
      <c r="A30" s="13" t="s">
        <v>9</v>
      </c>
      <c r="B30" s="7"/>
      <c r="C30" s="7"/>
      <c r="D30" s="7"/>
      <c r="E30" s="7"/>
      <c r="F30" s="7"/>
    </row>
    <row r="31" spans="1:6">
      <c r="A31" s="8" t="s">
        <v>4</v>
      </c>
      <c r="B31" s="9">
        <v>22</v>
      </c>
      <c r="C31" s="9">
        <v>34</v>
      </c>
      <c r="D31" s="9">
        <v>149</v>
      </c>
      <c r="E31" s="9">
        <v>43</v>
      </c>
      <c r="F31" s="10">
        <f>SUM(B31:E31)</f>
        <v>248</v>
      </c>
    </row>
    <row r="32" spans="1:6">
      <c r="A32" s="8" t="s">
        <v>5</v>
      </c>
      <c r="B32" s="9">
        <v>126</v>
      </c>
      <c r="C32" s="9">
        <v>97</v>
      </c>
      <c r="D32" s="9">
        <v>397</v>
      </c>
      <c r="E32" s="9">
        <v>191</v>
      </c>
      <c r="F32" s="12">
        <f>SUM(B32:E32)</f>
        <v>811</v>
      </c>
    </row>
    <row r="33" spans="1:6">
      <c r="A33" s="13" t="s">
        <v>179</v>
      </c>
      <c r="B33" s="7"/>
      <c r="C33" s="7"/>
      <c r="D33" s="7"/>
      <c r="E33" s="7"/>
      <c r="F33" s="7"/>
    </row>
    <row r="34" spans="1:6">
      <c r="A34" s="8" t="s">
        <v>4</v>
      </c>
      <c r="B34" s="9">
        <v>12</v>
      </c>
      <c r="C34" s="9">
        <v>7</v>
      </c>
      <c r="D34" s="9">
        <v>123</v>
      </c>
      <c r="E34" s="9">
        <v>31</v>
      </c>
      <c r="F34" s="10">
        <f>SUM(B34:E34)</f>
        <v>173</v>
      </c>
    </row>
    <row r="35" spans="1:6">
      <c r="A35" s="8" t="s">
        <v>5</v>
      </c>
      <c r="B35" s="9">
        <v>70</v>
      </c>
      <c r="C35" s="9">
        <v>22</v>
      </c>
      <c r="D35" s="9">
        <v>243</v>
      </c>
      <c r="E35" s="9">
        <v>101</v>
      </c>
      <c r="F35" s="12">
        <f>SUM(B35:E35)</f>
        <v>436</v>
      </c>
    </row>
    <row r="36" spans="1:6">
      <c r="A36" s="13" t="s">
        <v>10</v>
      </c>
      <c r="B36" s="7"/>
      <c r="C36" s="7"/>
      <c r="D36" s="7"/>
      <c r="E36" s="7"/>
      <c r="F36" s="7"/>
    </row>
    <row r="37" spans="1:6">
      <c r="A37" s="17" t="s">
        <v>4</v>
      </c>
      <c r="B37" s="9">
        <v>23</v>
      </c>
      <c r="C37" s="9">
        <v>59</v>
      </c>
      <c r="D37" s="9">
        <v>123</v>
      </c>
      <c r="E37" s="9">
        <v>56</v>
      </c>
      <c r="F37" s="10">
        <f>SUM(B37:E37)</f>
        <v>261</v>
      </c>
    </row>
    <row r="38" spans="1:6">
      <c r="A38" s="8" t="s">
        <v>5</v>
      </c>
      <c r="B38" s="9">
        <v>98</v>
      </c>
      <c r="C38" s="9">
        <v>132</v>
      </c>
      <c r="D38" s="9">
        <v>249</v>
      </c>
      <c r="E38" s="9">
        <v>139</v>
      </c>
      <c r="F38" s="12">
        <f>SUM(B38:E38)</f>
        <v>618</v>
      </c>
    </row>
    <row r="39" spans="1:6">
      <c r="A39" s="13" t="s">
        <v>149</v>
      </c>
      <c r="B39" s="16"/>
      <c r="C39" s="16"/>
      <c r="D39" s="16"/>
      <c r="E39" s="16"/>
      <c r="F39" s="14"/>
    </row>
    <row r="40" spans="1:6">
      <c r="A40" s="8" t="s">
        <v>4</v>
      </c>
      <c r="B40" s="9">
        <v>11</v>
      </c>
      <c r="C40" s="9">
        <v>8</v>
      </c>
      <c r="D40" s="9">
        <v>125</v>
      </c>
      <c r="E40" s="9">
        <v>69</v>
      </c>
      <c r="F40" s="10">
        <f>SUM(B40:E40)</f>
        <v>213</v>
      </c>
    </row>
    <row r="41" spans="1:6">
      <c r="A41" s="8" t="s">
        <v>5</v>
      </c>
      <c r="B41" s="9">
        <v>65</v>
      </c>
      <c r="C41" s="9">
        <v>21</v>
      </c>
      <c r="D41" s="9">
        <v>278</v>
      </c>
      <c r="E41" s="9">
        <v>305</v>
      </c>
      <c r="F41" s="10">
        <f>SUM(B41:E41)</f>
        <v>669</v>
      </c>
    </row>
    <row r="42" spans="1:6">
      <c r="A42" s="6" t="s">
        <v>154</v>
      </c>
      <c r="B42" s="7"/>
      <c r="C42" s="7"/>
      <c r="D42" s="7"/>
      <c r="E42" s="7"/>
      <c r="F42" s="7"/>
    </row>
    <row r="43" spans="1:6">
      <c r="A43" s="8" t="s">
        <v>4</v>
      </c>
      <c r="B43" s="9">
        <v>10</v>
      </c>
      <c r="C43" s="9">
        <v>6</v>
      </c>
      <c r="D43" s="9">
        <v>124</v>
      </c>
      <c r="E43" s="9">
        <v>32</v>
      </c>
      <c r="F43" s="219">
        <f>SUM(E43,D43,C43,B43)</f>
        <v>172</v>
      </c>
    </row>
    <row r="44" spans="1:6">
      <c r="A44" s="8" t="s">
        <v>5</v>
      </c>
      <c r="B44" s="9">
        <v>64</v>
      </c>
      <c r="C44" s="9">
        <v>16</v>
      </c>
      <c r="D44" s="9">
        <v>259</v>
      </c>
      <c r="E44" s="9">
        <v>107</v>
      </c>
      <c r="F44" s="219">
        <f>SUM(E44,D44,C44,B44)</f>
        <v>446</v>
      </c>
    </row>
    <row r="45" spans="1:6">
      <c r="A45" s="13" t="s">
        <v>131</v>
      </c>
      <c r="B45" s="7"/>
      <c r="C45" s="7"/>
      <c r="D45" s="7"/>
      <c r="E45" s="7"/>
      <c r="F45" s="7"/>
    </row>
    <row r="46" spans="1:6">
      <c r="A46" s="17" t="s">
        <v>4</v>
      </c>
      <c r="B46" s="9">
        <v>12</v>
      </c>
      <c r="C46" s="9">
        <v>7</v>
      </c>
      <c r="D46" s="9">
        <v>126</v>
      </c>
      <c r="E46" s="9">
        <v>33</v>
      </c>
      <c r="F46" s="10">
        <f>SUM(B46:E46)</f>
        <v>178</v>
      </c>
    </row>
    <row r="47" spans="1:6">
      <c r="A47" s="8" t="s">
        <v>5</v>
      </c>
      <c r="B47" s="9">
        <v>79</v>
      </c>
      <c r="C47" s="9">
        <v>17</v>
      </c>
      <c r="D47" s="9">
        <v>259</v>
      </c>
      <c r="E47" s="9">
        <v>118</v>
      </c>
      <c r="F47" s="12">
        <f>SUM(B47:E47)</f>
        <v>473</v>
      </c>
    </row>
    <row r="48" spans="1:6">
      <c r="A48" s="13" t="s">
        <v>11</v>
      </c>
      <c r="B48" s="16"/>
      <c r="C48" s="16"/>
      <c r="D48" s="16"/>
      <c r="E48" s="16"/>
      <c r="F48" s="14"/>
    </row>
    <row r="49" spans="1:6">
      <c r="A49" s="8" t="s">
        <v>4</v>
      </c>
      <c r="B49" s="9">
        <v>43</v>
      </c>
      <c r="C49" s="9">
        <v>35</v>
      </c>
      <c r="D49" s="9">
        <v>131</v>
      </c>
      <c r="E49" s="9">
        <v>62</v>
      </c>
      <c r="F49" s="10">
        <f>SUM(B49:E49)</f>
        <v>271</v>
      </c>
    </row>
    <row r="50" spans="1:6">
      <c r="A50" s="8" t="s">
        <v>5</v>
      </c>
      <c r="B50" s="9">
        <v>269</v>
      </c>
      <c r="C50" s="9">
        <v>73</v>
      </c>
      <c r="D50" s="9">
        <v>302</v>
      </c>
      <c r="E50" s="9">
        <v>180</v>
      </c>
      <c r="F50" s="10">
        <f>SUM(B50:E50)</f>
        <v>824</v>
      </c>
    </row>
    <row r="51" spans="1:6">
      <c r="A51" s="13" t="s">
        <v>12</v>
      </c>
      <c r="B51" s="16"/>
      <c r="C51" s="16"/>
      <c r="D51" s="16"/>
      <c r="E51" s="16"/>
      <c r="F51" s="14"/>
    </row>
    <row r="52" spans="1:6">
      <c r="A52" s="8" t="s">
        <v>4</v>
      </c>
      <c r="B52" s="9">
        <v>76</v>
      </c>
      <c r="C52" s="9">
        <v>46</v>
      </c>
      <c r="D52" s="9">
        <v>133</v>
      </c>
      <c r="E52" s="9">
        <v>85</v>
      </c>
      <c r="F52" s="10">
        <f>SUM(B52:E52)</f>
        <v>340</v>
      </c>
    </row>
    <row r="53" spans="1:6">
      <c r="A53" s="8" t="s">
        <v>5</v>
      </c>
      <c r="B53" s="9">
        <v>281</v>
      </c>
      <c r="C53" s="9">
        <v>45</v>
      </c>
      <c r="D53" s="9">
        <v>302</v>
      </c>
      <c r="E53" s="9">
        <v>231</v>
      </c>
      <c r="F53" s="10">
        <f>SUM(B53:E53)</f>
        <v>859</v>
      </c>
    </row>
    <row r="54" spans="1:6">
      <c r="A54" s="13" t="s">
        <v>147</v>
      </c>
      <c r="B54" s="16"/>
      <c r="C54" s="16"/>
      <c r="D54" s="16"/>
      <c r="E54" s="16"/>
      <c r="F54" s="14"/>
    </row>
    <row r="55" spans="1:6">
      <c r="A55" s="8" t="s">
        <v>4</v>
      </c>
      <c r="B55" s="9">
        <v>7</v>
      </c>
      <c r="C55" s="9">
        <v>14</v>
      </c>
      <c r="D55" s="15"/>
      <c r="E55" s="9">
        <v>27</v>
      </c>
      <c r="F55" s="10">
        <f>SUM(B55:E55)</f>
        <v>48</v>
      </c>
    </row>
    <row r="56" spans="1:6">
      <c r="A56" s="8" t="s">
        <v>5</v>
      </c>
      <c r="B56" s="9">
        <v>15</v>
      </c>
      <c r="C56" s="9">
        <v>21</v>
      </c>
      <c r="D56" s="9"/>
      <c r="E56" s="9">
        <v>37</v>
      </c>
      <c r="F56" s="10">
        <f>SUM(B56:E56)</f>
        <v>73</v>
      </c>
    </row>
    <row r="57" spans="1:6">
      <c r="A57" s="13" t="s">
        <v>105</v>
      </c>
      <c r="B57" s="16"/>
      <c r="C57" s="16"/>
      <c r="D57" s="16"/>
      <c r="E57" s="16"/>
      <c r="F57" s="14"/>
    </row>
    <row r="58" spans="1:6">
      <c r="A58" s="8" t="s">
        <v>4</v>
      </c>
      <c r="B58" s="9">
        <v>5</v>
      </c>
      <c r="C58" s="9">
        <v>62</v>
      </c>
      <c r="D58" s="9"/>
      <c r="E58" s="9">
        <v>38</v>
      </c>
      <c r="F58" s="10">
        <f>SUM(B58:E58)</f>
        <v>105</v>
      </c>
    </row>
    <row r="59" spans="1:6">
      <c r="A59" s="8" t="s">
        <v>5</v>
      </c>
      <c r="B59" s="9">
        <v>17</v>
      </c>
      <c r="C59" s="9">
        <v>337</v>
      </c>
      <c r="D59" s="9"/>
      <c r="E59" s="9">
        <v>87</v>
      </c>
      <c r="F59" s="10">
        <f>SUM(B59:E59)</f>
        <v>441</v>
      </c>
    </row>
    <row r="60" spans="1:6">
      <c r="A60" s="13" t="s">
        <v>104</v>
      </c>
      <c r="B60" s="16"/>
      <c r="C60" s="16"/>
      <c r="D60" s="16"/>
      <c r="E60" s="16"/>
      <c r="F60" s="14"/>
    </row>
    <row r="61" spans="1:6">
      <c r="A61" s="8" t="s">
        <v>4</v>
      </c>
      <c r="B61" s="9">
        <v>22</v>
      </c>
      <c r="C61" s="9">
        <v>6</v>
      </c>
      <c r="D61" s="9">
        <v>128</v>
      </c>
      <c r="E61" s="9">
        <v>49</v>
      </c>
      <c r="F61" s="10">
        <f>SUM(B61:E61)</f>
        <v>205</v>
      </c>
    </row>
    <row r="62" spans="1:6">
      <c r="A62" s="8" t="s">
        <v>5</v>
      </c>
      <c r="B62" s="9">
        <v>158</v>
      </c>
      <c r="C62" s="9">
        <v>17</v>
      </c>
      <c r="D62" s="9">
        <v>285</v>
      </c>
      <c r="E62" s="9">
        <v>247</v>
      </c>
      <c r="F62" s="10">
        <f>SUM(B62:E62)</f>
        <v>707</v>
      </c>
    </row>
    <row r="63" spans="1:6">
      <c r="A63" s="13" t="s">
        <v>146</v>
      </c>
      <c r="B63" s="16"/>
      <c r="C63" s="16"/>
      <c r="D63" s="16"/>
      <c r="E63" s="16"/>
      <c r="F63" s="14"/>
    </row>
    <row r="64" spans="1:6">
      <c r="A64" s="8" t="s">
        <v>4</v>
      </c>
      <c r="B64" s="9">
        <v>45</v>
      </c>
      <c r="C64" s="9">
        <v>22</v>
      </c>
      <c r="D64" s="9">
        <v>158</v>
      </c>
      <c r="E64" s="9">
        <v>80</v>
      </c>
      <c r="F64" s="10">
        <f>SUM(B64:E64)</f>
        <v>305</v>
      </c>
    </row>
    <row r="65" spans="1:6">
      <c r="A65" s="8" t="s">
        <v>5</v>
      </c>
      <c r="B65" s="9">
        <v>285</v>
      </c>
      <c r="C65" s="9">
        <v>22</v>
      </c>
      <c r="D65" s="9">
        <v>343</v>
      </c>
      <c r="E65" s="9">
        <v>138</v>
      </c>
      <c r="F65" s="10">
        <f>SUM(B65:E65)</f>
        <v>788</v>
      </c>
    </row>
    <row r="66" spans="1:6">
      <c r="A66" s="13" t="s">
        <v>13</v>
      </c>
      <c r="B66" s="16"/>
      <c r="C66" s="16"/>
      <c r="D66" s="16"/>
      <c r="E66" s="16"/>
      <c r="F66" s="14"/>
    </row>
    <row r="67" spans="1:6">
      <c r="A67" s="8" t="s">
        <v>4</v>
      </c>
      <c r="B67" s="9">
        <v>25</v>
      </c>
      <c r="C67" s="9">
        <v>51</v>
      </c>
      <c r="D67" s="9">
        <v>127</v>
      </c>
      <c r="E67" s="9">
        <v>80</v>
      </c>
      <c r="F67" s="10">
        <f>SUM(B67:E67)</f>
        <v>283</v>
      </c>
    </row>
    <row r="68" spans="1:6">
      <c r="A68" s="8" t="s">
        <v>5</v>
      </c>
      <c r="B68" s="9">
        <v>75</v>
      </c>
      <c r="C68" s="9">
        <v>82</v>
      </c>
      <c r="D68" s="9">
        <v>282</v>
      </c>
      <c r="E68" s="9">
        <v>186</v>
      </c>
      <c r="F68" s="10">
        <f>SUM(B68:E68)</f>
        <v>625</v>
      </c>
    </row>
    <row r="69" spans="1:6">
      <c r="A69" s="13" t="s">
        <v>14</v>
      </c>
      <c r="B69" s="7"/>
      <c r="C69" s="7"/>
      <c r="D69" s="7"/>
      <c r="E69" s="7"/>
      <c r="F69" s="14"/>
    </row>
    <row r="70" spans="1:6">
      <c r="A70" s="8" t="s">
        <v>4</v>
      </c>
      <c r="B70" s="9">
        <v>83</v>
      </c>
      <c r="C70" s="9">
        <v>119</v>
      </c>
      <c r="D70" s="9">
        <v>243</v>
      </c>
      <c r="E70" s="9">
        <v>424</v>
      </c>
      <c r="F70" s="10">
        <f>SUM(B70:E70)</f>
        <v>869</v>
      </c>
    </row>
    <row r="71" spans="1:6">
      <c r="A71" s="8" t="s">
        <v>5</v>
      </c>
      <c r="B71" s="9">
        <v>325</v>
      </c>
      <c r="C71" s="9">
        <v>252</v>
      </c>
      <c r="D71" s="9">
        <v>309</v>
      </c>
      <c r="E71" s="9">
        <v>851</v>
      </c>
      <c r="F71" s="10">
        <f>SUM(B71:E71)</f>
        <v>1737</v>
      </c>
    </row>
    <row r="72" spans="1:6">
      <c r="A72" s="13" t="s">
        <v>15</v>
      </c>
      <c r="B72" s="7"/>
      <c r="C72" s="7"/>
      <c r="D72" s="7"/>
      <c r="E72" s="7"/>
      <c r="F72" s="7"/>
    </row>
    <row r="73" spans="1:6">
      <c r="A73" s="8" t="s">
        <v>4</v>
      </c>
      <c r="B73" s="9">
        <v>39</v>
      </c>
      <c r="C73" s="9">
        <v>13</v>
      </c>
      <c r="D73" s="9">
        <v>152</v>
      </c>
      <c r="E73" s="9">
        <v>62</v>
      </c>
      <c r="F73" s="10">
        <f>SUM(B73:E73)</f>
        <v>266</v>
      </c>
    </row>
    <row r="74" spans="1:6">
      <c r="A74" s="8" t="s">
        <v>5</v>
      </c>
      <c r="B74" s="9">
        <v>283</v>
      </c>
      <c r="C74" s="9">
        <v>31</v>
      </c>
      <c r="D74" s="9">
        <v>302</v>
      </c>
      <c r="E74" s="9">
        <v>272</v>
      </c>
      <c r="F74" s="12">
        <f>SUM(B74:E74)</f>
        <v>888</v>
      </c>
    </row>
    <row r="75" spans="1:6">
      <c r="A75" s="13" t="s">
        <v>16</v>
      </c>
      <c r="B75" s="7"/>
      <c r="C75" s="7"/>
      <c r="D75" s="7"/>
      <c r="E75" s="7"/>
      <c r="F75" s="7"/>
    </row>
    <row r="76" spans="1:6">
      <c r="A76" s="8" t="s">
        <v>4</v>
      </c>
      <c r="B76" s="9">
        <v>34</v>
      </c>
      <c r="C76" s="9">
        <v>70</v>
      </c>
      <c r="D76" s="9">
        <v>129</v>
      </c>
      <c r="E76" s="9">
        <v>69</v>
      </c>
      <c r="F76" s="10">
        <f>SUM(B76:E76)</f>
        <v>302</v>
      </c>
    </row>
    <row r="77" spans="1:6">
      <c r="A77" s="8" t="s">
        <v>5</v>
      </c>
      <c r="B77" s="9">
        <v>147</v>
      </c>
      <c r="C77" s="9">
        <v>150</v>
      </c>
      <c r="D77" s="9">
        <v>270</v>
      </c>
      <c r="E77" s="9">
        <v>175</v>
      </c>
      <c r="F77" s="12">
        <f>SUM(B77:E77)</f>
        <v>742</v>
      </c>
    </row>
    <row r="78" spans="1:6">
      <c r="A78" s="13" t="s">
        <v>108</v>
      </c>
      <c r="B78" s="7"/>
      <c r="C78" s="7"/>
      <c r="D78" s="7"/>
      <c r="E78" s="7"/>
      <c r="F78" s="7"/>
    </row>
    <row r="79" spans="1:6">
      <c r="A79" s="8" t="s">
        <v>4</v>
      </c>
      <c r="B79" s="9">
        <v>20</v>
      </c>
      <c r="C79" s="9">
        <v>12</v>
      </c>
      <c r="D79" s="9">
        <v>126</v>
      </c>
      <c r="E79" s="9">
        <v>48</v>
      </c>
      <c r="F79" s="10">
        <f>SUM(B79:E79)</f>
        <v>206</v>
      </c>
    </row>
    <row r="80" spans="1:6">
      <c r="A80" s="8" t="s">
        <v>5</v>
      </c>
      <c r="B80" s="9">
        <v>98</v>
      </c>
      <c r="C80" s="9">
        <v>26</v>
      </c>
      <c r="D80" s="9">
        <v>288</v>
      </c>
      <c r="E80" s="9">
        <v>143</v>
      </c>
      <c r="F80" s="12">
        <f>SUM(B80:E80)</f>
        <v>555</v>
      </c>
    </row>
    <row r="81" spans="1:6">
      <c r="A81" s="13" t="s">
        <v>74</v>
      </c>
      <c r="B81" s="7"/>
      <c r="C81" s="7"/>
      <c r="D81" s="7"/>
      <c r="E81" s="7"/>
      <c r="F81" s="7"/>
    </row>
    <row r="82" spans="1:6">
      <c r="A82" s="8" t="s">
        <v>4</v>
      </c>
      <c r="B82" s="9">
        <v>3</v>
      </c>
      <c r="C82" s="9">
        <v>1</v>
      </c>
      <c r="D82" s="9">
        <v>7</v>
      </c>
      <c r="E82" s="9">
        <v>10</v>
      </c>
      <c r="F82" s="10">
        <f>SUM(B82:E82)</f>
        <v>21</v>
      </c>
    </row>
    <row r="83" spans="1:6">
      <c r="A83" s="8" t="s">
        <v>5</v>
      </c>
      <c r="B83" s="9">
        <v>6</v>
      </c>
      <c r="C83" s="9">
        <v>2</v>
      </c>
      <c r="D83" s="9">
        <v>18</v>
      </c>
      <c r="E83" s="9">
        <v>21</v>
      </c>
      <c r="F83" s="12">
        <f>SUM(B83:E83)</f>
        <v>47</v>
      </c>
    </row>
    <row r="84" spans="1:6">
      <c r="A84" s="13" t="s">
        <v>84</v>
      </c>
      <c r="B84" s="16"/>
      <c r="C84" s="16"/>
      <c r="D84" s="16"/>
      <c r="E84" s="16"/>
      <c r="F84" s="14"/>
    </row>
    <row r="85" spans="1:6">
      <c r="A85" s="8" t="s">
        <v>4</v>
      </c>
      <c r="B85" s="9">
        <v>3</v>
      </c>
      <c r="C85" s="9">
        <v>3</v>
      </c>
      <c r="D85" s="9"/>
      <c r="E85" s="9">
        <v>7</v>
      </c>
      <c r="F85" s="10">
        <f>SUM(B85:E85)</f>
        <v>13</v>
      </c>
    </row>
    <row r="86" spans="1:6">
      <c r="A86" s="8" t="s">
        <v>5</v>
      </c>
      <c r="B86" s="9">
        <v>22</v>
      </c>
      <c r="C86" s="9">
        <v>17</v>
      </c>
      <c r="D86" s="9"/>
      <c r="E86" s="9">
        <v>11</v>
      </c>
      <c r="F86" s="10">
        <f>SUM(B86:E86)</f>
        <v>50</v>
      </c>
    </row>
    <row r="87" spans="1:6">
      <c r="A87" s="13" t="s">
        <v>150</v>
      </c>
      <c r="B87" s="16"/>
      <c r="C87" s="16"/>
      <c r="D87" s="16"/>
      <c r="E87" s="16"/>
      <c r="F87" s="14"/>
    </row>
    <row r="88" spans="1:6">
      <c r="A88" s="8" t="s">
        <v>4</v>
      </c>
      <c r="B88" s="9">
        <v>13</v>
      </c>
      <c r="C88" s="9">
        <v>13</v>
      </c>
      <c r="D88" s="9"/>
      <c r="E88" s="9">
        <v>241</v>
      </c>
      <c r="F88" s="10">
        <f>SUM(B88:E88)</f>
        <v>267</v>
      </c>
    </row>
    <row r="89" spans="1:6">
      <c r="A89" s="8" t="s">
        <v>5</v>
      </c>
      <c r="B89" s="9">
        <v>28</v>
      </c>
      <c r="C89" s="9">
        <v>28</v>
      </c>
      <c r="D89" s="9"/>
      <c r="E89" s="9">
        <v>656</v>
      </c>
      <c r="F89" s="10">
        <f>SUM(B89:E89)</f>
        <v>712</v>
      </c>
    </row>
    <row r="90" spans="1:6">
      <c r="A90" s="13" t="s">
        <v>151</v>
      </c>
      <c r="B90" s="7"/>
      <c r="C90" s="7"/>
      <c r="D90" s="7"/>
      <c r="E90" s="7"/>
      <c r="F90" s="7"/>
    </row>
    <row r="91" spans="1:6">
      <c r="A91" s="8" t="s">
        <v>4</v>
      </c>
      <c r="B91" s="9">
        <v>26</v>
      </c>
      <c r="C91" s="9">
        <v>152</v>
      </c>
      <c r="D91" s="9">
        <v>1</v>
      </c>
      <c r="E91" s="9">
        <v>722</v>
      </c>
      <c r="F91" s="10">
        <f>SUM(B91:E91)</f>
        <v>901</v>
      </c>
    </row>
    <row r="92" spans="1:6">
      <c r="A92" s="8" t="s">
        <v>5</v>
      </c>
      <c r="B92" s="9">
        <v>74</v>
      </c>
      <c r="C92" s="9">
        <v>690</v>
      </c>
      <c r="D92" s="9">
        <v>8</v>
      </c>
      <c r="E92" s="9">
        <v>2191</v>
      </c>
      <c r="F92" s="12">
        <f>SUM(B92:E92)</f>
        <v>2963</v>
      </c>
    </row>
    <row r="93" spans="1:6">
      <c r="A93" s="13" t="s">
        <v>85</v>
      </c>
      <c r="B93" s="16"/>
      <c r="C93" s="16"/>
      <c r="D93" s="16"/>
      <c r="E93" s="16"/>
      <c r="F93" s="14"/>
    </row>
    <row r="94" spans="1:6">
      <c r="A94" s="8" t="s">
        <v>4</v>
      </c>
      <c r="B94" s="9">
        <v>40</v>
      </c>
      <c r="C94" s="9">
        <v>8</v>
      </c>
      <c r="D94" s="9">
        <v>127</v>
      </c>
      <c r="E94" s="9">
        <v>45</v>
      </c>
      <c r="F94" s="10">
        <f>SUM(B94:E94)</f>
        <v>220</v>
      </c>
    </row>
    <row r="95" spans="1:6">
      <c r="A95" s="8" t="s">
        <v>5</v>
      </c>
      <c r="B95" s="9">
        <v>309</v>
      </c>
      <c r="C95" s="9">
        <v>23</v>
      </c>
      <c r="D95" s="9">
        <v>290</v>
      </c>
      <c r="E95" s="9">
        <v>163</v>
      </c>
      <c r="F95" s="10">
        <f>SUM(B95:E95)</f>
        <v>785</v>
      </c>
    </row>
    <row r="96" spans="1:6">
      <c r="A96" s="13" t="s">
        <v>148</v>
      </c>
      <c r="B96" s="16"/>
      <c r="C96" s="16"/>
      <c r="D96" s="16"/>
      <c r="E96" s="16"/>
      <c r="F96" s="14"/>
    </row>
    <row r="97" spans="1:6">
      <c r="A97" s="8" t="s">
        <v>4</v>
      </c>
      <c r="B97" s="9">
        <v>6</v>
      </c>
      <c r="C97" s="9">
        <v>25</v>
      </c>
      <c r="D97" s="9">
        <v>1</v>
      </c>
      <c r="E97" s="9">
        <v>22</v>
      </c>
      <c r="F97" s="10">
        <f>SUM(B97:E97)</f>
        <v>54</v>
      </c>
    </row>
    <row r="98" spans="1:6">
      <c r="A98" s="8" t="s">
        <v>5</v>
      </c>
      <c r="B98" s="9">
        <v>15</v>
      </c>
      <c r="C98" s="9">
        <v>23</v>
      </c>
      <c r="D98" s="9">
        <v>0</v>
      </c>
      <c r="E98" s="9">
        <v>13</v>
      </c>
      <c r="F98" s="10">
        <f>SUM(B98:E98)</f>
        <v>51</v>
      </c>
    </row>
    <row r="99" spans="1:6">
      <c r="A99" s="13" t="s">
        <v>17</v>
      </c>
      <c r="B99" s="16"/>
      <c r="C99" s="16"/>
      <c r="D99" s="16"/>
      <c r="E99" s="16"/>
      <c r="F99" s="14"/>
    </row>
    <row r="100" spans="1:6">
      <c r="A100" s="8" t="s">
        <v>4</v>
      </c>
      <c r="B100" s="9">
        <v>31</v>
      </c>
      <c r="C100" s="9">
        <v>51</v>
      </c>
      <c r="D100" s="9">
        <v>136</v>
      </c>
      <c r="E100" s="9">
        <v>62</v>
      </c>
      <c r="F100" s="10">
        <f>SUM(B100:E100)</f>
        <v>280</v>
      </c>
    </row>
    <row r="101" spans="1:6">
      <c r="A101" s="8" t="s">
        <v>5</v>
      </c>
      <c r="B101" s="9">
        <v>171</v>
      </c>
      <c r="C101" s="9">
        <v>102</v>
      </c>
      <c r="D101" s="9">
        <v>346</v>
      </c>
      <c r="E101" s="9">
        <v>172</v>
      </c>
      <c r="F101" s="10">
        <f>SUM(B101:E101)</f>
        <v>791</v>
      </c>
    </row>
    <row r="102" spans="1:6">
      <c r="A102" s="13" t="s">
        <v>92</v>
      </c>
      <c r="B102" s="7"/>
      <c r="C102" s="7"/>
      <c r="D102" s="7"/>
      <c r="E102" s="7"/>
      <c r="F102" s="14"/>
    </row>
    <row r="103" spans="1:6">
      <c r="A103" s="8" t="s">
        <v>4</v>
      </c>
      <c r="B103" s="9">
        <v>12</v>
      </c>
      <c r="C103" s="9">
        <v>8</v>
      </c>
      <c r="D103" s="9">
        <v>130</v>
      </c>
      <c r="E103" s="9">
        <v>33</v>
      </c>
      <c r="F103" s="10">
        <f>SUM(B103:E103)</f>
        <v>183</v>
      </c>
    </row>
    <row r="104" spans="1:6">
      <c r="A104" s="8" t="s">
        <v>5</v>
      </c>
      <c r="B104" s="9">
        <v>70</v>
      </c>
      <c r="C104" s="9">
        <v>17</v>
      </c>
      <c r="D104" s="9">
        <v>278</v>
      </c>
      <c r="E104" s="9">
        <v>123</v>
      </c>
      <c r="F104" s="10">
        <f>SUM(B104:E104)</f>
        <v>488</v>
      </c>
    </row>
    <row r="105" spans="1:6">
      <c r="A105" s="13" t="s">
        <v>75</v>
      </c>
      <c r="B105" s="7"/>
      <c r="C105" s="7"/>
      <c r="D105" s="7"/>
      <c r="E105" s="7"/>
      <c r="F105" s="14"/>
    </row>
    <row r="106" spans="1:6">
      <c r="A106" s="8" t="s">
        <v>4</v>
      </c>
      <c r="B106" s="9">
        <v>10</v>
      </c>
      <c r="C106" s="9">
        <v>12</v>
      </c>
      <c r="D106" s="9">
        <v>1</v>
      </c>
      <c r="E106" s="9">
        <v>15</v>
      </c>
      <c r="F106" s="10">
        <f>SUM(B106:E106)</f>
        <v>38</v>
      </c>
    </row>
    <row r="107" spans="1:6">
      <c r="A107" s="8" t="s">
        <v>5</v>
      </c>
      <c r="B107" s="9">
        <v>101</v>
      </c>
      <c r="C107" s="9">
        <v>35</v>
      </c>
      <c r="D107" s="9">
        <v>3</v>
      </c>
      <c r="E107" s="9">
        <v>34</v>
      </c>
      <c r="F107" s="10">
        <f>SUM(B107:E107)</f>
        <v>173</v>
      </c>
    </row>
    <row r="108" spans="1:6">
      <c r="A108" s="13" t="s">
        <v>106</v>
      </c>
      <c r="B108" s="7"/>
      <c r="C108" s="7"/>
      <c r="D108" s="7"/>
      <c r="E108" s="7"/>
      <c r="F108" s="14"/>
    </row>
    <row r="109" spans="1:6">
      <c r="A109" s="8" t="s">
        <v>4</v>
      </c>
      <c r="B109" s="9">
        <v>8</v>
      </c>
      <c r="C109" s="9">
        <v>30</v>
      </c>
      <c r="D109" s="9">
        <v>3</v>
      </c>
      <c r="E109" s="9">
        <v>18</v>
      </c>
      <c r="F109" s="10">
        <f>SUM(B109:E109)</f>
        <v>59</v>
      </c>
    </row>
    <row r="110" spans="1:6">
      <c r="A110" s="8" t="s">
        <v>5</v>
      </c>
      <c r="B110" s="9">
        <v>22</v>
      </c>
      <c r="C110" s="9">
        <v>86</v>
      </c>
      <c r="D110" s="9">
        <v>0</v>
      </c>
      <c r="E110" s="9">
        <v>73</v>
      </c>
      <c r="F110" s="10">
        <f>SUM(B110:E110)</f>
        <v>181</v>
      </c>
    </row>
    <row r="111" spans="1:6">
      <c r="A111" s="13" t="s">
        <v>139</v>
      </c>
      <c r="B111" s="7"/>
      <c r="C111" s="7"/>
      <c r="D111" s="7"/>
      <c r="E111" s="7"/>
      <c r="F111" s="14"/>
    </row>
    <row r="112" spans="1:6">
      <c r="A112" s="8" t="s">
        <v>4</v>
      </c>
      <c r="B112" s="9">
        <v>18</v>
      </c>
      <c r="C112" s="9">
        <v>22</v>
      </c>
      <c r="D112" s="9">
        <v>139</v>
      </c>
      <c r="E112" s="9">
        <v>37</v>
      </c>
      <c r="F112" s="10">
        <f>SUM(B112:E112)</f>
        <v>216</v>
      </c>
    </row>
    <row r="113" spans="1:6">
      <c r="A113" s="8" t="s">
        <v>5</v>
      </c>
      <c r="B113" s="9">
        <v>154</v>
      </c>
      <c r="C113" s="9">
        <v>56</v>
      </c>
      <c r="D113" s="9">
        <v>416</v>
      </c>
      <c r="E113" s="9">
        <v>114</v>
      </c>
      <c r="F113" s="10">
        <f>SUM(B113:E113)</f>
        <v>740</v>
      </c>
    </row>
    <row r="114" spans="1:6">
      <c r="A114" s="13" t="s">
        <v>130</v>
      </c>
      <c r="B114" s="7"/>
      <c r="C114" s="7"/>
      <c r="D114" s="7"/>
      <c r="E114" s="7"/>
      <c r="F114" s="14"/>
    </row>
    <row r="115" spans="1:6">
      <c r="A115" s="8" t="s">
        <v>4</v>
      </c>
      <c r="B115" s="9">
        <v>13</v>
      </c>
      <c r="C115" s="9">
        <v>6</v>
      </c>
      <c r="D115" s="9">
        <v>121</v>
      </c>
      <c r="E115" s="9">
        <v>32</v>
      </c>
      <c r="F115" s="10">
        <f>SUM(B115:E115)</f>
        <v>172</v>
      </c>
    </row>
    <row r="116" spans="1:6">
      <c r="A116" s="8" t="s">
        <v>5</v>
      </c>
      <c r="B116" s="9">
        <v>110</v>
      </c>
      <c r="C116" s="9">
        <v>16</v>
      </c>
      <c r="D116" s="9">
        <v>238</v>
      </c>
      <c r="E116" s="9">
        <v>107</v>
      </c>
      <c r="F116" s="10">
        <f>SUM(B116:E116)</f>
        <v>471</v>
      </c>
    </row>
    <row r="117" spans="1:6" ht="13.8" thickBot="1">
      <c r="A117" s="19"/>
      <c r="B117" s="15"/>
      <c r="C117" s="15"/>
      <c r="D117" s="15"/>
      <c r="E117" s="15"/>
      <c r="F117" s="20"/>
    </row>
    <row r="118" spans="1:6" ht="13.8" thickBot="1">
      <c r="A118" s="21" t="s">
        <v>18</v>
      </c>
      <c r="B118" s="23">
        <f>B115+B112+B109+B106+B103+B100+B97+B94+B91+B88+B85+B82+B79+B76+B73+B70+B67+B64+B61+B58+B55+B52+B49+B46+B43+B40+B37+B34+B31+B28+B25+B22+B19+B16+B13+B10+B7</f>
        <v>1263</v>
      </c>
      <c r="C118" s="23">
        <f>C115+C112+C109+C106+C103+C100+C97+C94+C91+C88+C85+C82+C79+C76+C73+C70+C67+C64+C61+C58+C55+C52+C49+C46+C43+C40+C37+C34+C31+C28+C25+C22+C19+C16+C13+C10+C7</f>
        <v>1451</v>
      </c>
      <c r="D118" s="23">
        <f>D115+D112+D109+D106+D103+D100+D97+D94+D91+D88+D85+D82+D79+D76+D73+D70+D67+D64+D61+D58+D55+D52+D49+D46+D43+D40+D37+D34+D31+D28+D25+D22+D19+D16+D13+D10+D7</f>
        <v>4066</v>
      </c>
      <c r="E118" s="23">
        <f>E115+E112+E109+E106+E103+E100+E97+E94+E91+E88+E85+E82+E79+E76+E73+E70+E67+E64+E61+E58+E55+E52+E49+E46+E43+E40+E37+E34+E31+E28+E25+E22+E19+E16+E13+E10+E7</f>
        <v>3484</v>
      </c>
      <c r="F118" s="23">
        <f>F115+F112+F109+F106+F103+F100+F97+F94+F91+F88+F85+F82+F79+F76+F73+F70+F67+F64+F61+F58+F55+F52+F49+F46+F43+F40+F37+F34+F31+F28+F25+F22+F19+F16+F13+F10+F7</f>
        <v>10264</v>
      </c>
    </row>
    <row r="119" spans="1:6" ht="13.8" thickBot="1">
      <c r="A119" s="22" t="s">
        <v>19</v>
      </c>
      <c r="B119" s="23">
        <f>B116+B113+B14+B110+B107+B104+B101+B98+B95+B92+B89+B86+B83+B80+B77+B74+B71+B68+B65+B62+B59+B56+B53+B50+B47+B44+B41+B38+B35+B32+B29+B26+B23+B20+B17+B11+B8</f>
        <v>5721</v>
      </c>
      <c r="C119" s="23">
        <f>C116+C113+C14+C110+C107+C104+C101+C98+C95+C92+C89+C86+C83+C80+C77+C74+C71+C68+C65+C62+C59+C56+C53+C50+C47+C44+C41+C38+C35+C32+C29+C26+C23+C20+C17+C11+C8</f>
        <v>3823</v>
      </c>
      <c r="D119" s="23">
        <f>D116+D113+D14+D110+D107+D104+D101+D98+D95+D92+D89+D86+D83+D80+D77+D74+D71+D68+D65+D62+D59+D56+D53+D50+D47+D44+D41+D38+D35+D32+D29+D26+D23+D20+D17+D11+D8</f>
        <v>8471</v>
      </c>
      <c r="E119" s="23">
        <f>E116+E113+E14+E110+E107+E104+E101+E98+E95+E92+E89+E86+E83+E80+E77+E74+E71+E68+E65+E62+E59+E56+E53+E50+E47+E44+E41+E38+E35+E32+E29+E26+E23+E20+E17+E11+E8</f>
        <v>9589</v>
      </c>
      <c r="F119" s="23">
        <f>F116+F113+F14+F110+F107+F104+F101+F98+F95+F92+F89+F86+F83+F80+F77+F74+F71+F68+F65+F62+F59+F56+F53+F50+F47+F44+F41+F38+F35+F32+F29+F26+F23+F20+F17+F11+F8</f>
        <v>27604</v>
      </c>
    </row>
    <row r="120" spans="1:6">
      <c r="A120" s="24"/>
      <c r="B120" s="24"/>
      <c r="C120" s="24"/>
      <c r="D120" s="24"/>
      <c r="E120" s="24"/>
      <c r="F120" s="89"/>
    </row>
    <row r="121" spans="1:6">
      <c r="A121" s="34"/>
      <c r="B121" s="34"/>
      <c r="C121" s="34"/>
      <c r="D121" s="34"/>
      <c r="E121" s="34"/>
      <c r="F121" s="34"/>
    </row>
    <row r="122" spans="1:6">
      <c r="A122" s="34"/>
      <c r="B122" s="248"/>
      <c r="C122" s="248"/>
      <c r="D122" s="248"/>
      <c r="E122" s="248"/>
      <c r="F122" s="248"/>
    </row>
    <row r="123" spans="1:6">
      <c r="A123" s="34"/>
      <c r="B123" s="94"/>
      <c r="C123" s="94"/>
      <c r="D123" s="94"/>
      <c r="E123" s="94"/>
      <c r="F123" s="94"/>
    </row>
    <row r="124" spans="1:6">
      <c r="A124" s="34"/>
      <c r="B124" s="94"/>
      <c r="C124" s="94"/>
      <c r="D124" s="94"/>
      <c r="E124" s="94"/>
      <c r="F124" s="94"/>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8"/>
    </row>
    <row r="142" spans="1:6">
      <c r="A142" s="34"/>
      <c r="B142" s="88"/>
      <c r="C142" s="88"/>
      <c r="D142" s="88"/>
      <c r="E142" s="88"/>
      <c r="F142" s="88"/>
    </row>
    <row r="143" spans="1:6">
      <c r="A143" s="34"/>
      <c r="B143" s="88"/>
      <c r="C143" s="88"/>
      <c r="D143" s="88"/>
      <c r="E143" s="88"/>
      <c r="F143" s="88"/>
    </row>
    <row r="144" spans="1:6">
      <c r="A144" s="34"/>
      <c r="B144" s="88"/>
      <c r="C144" s="88"/>
      <c r="D144" s="88"/>
      <c r="E144" s="88"/>
      <c r="F144" s="88"/>
    </row>
    <row r="145" spans="1:6">
      <c r="A145" s="34"/>
      <c r="B145" s="88"/>
      <c r="C145" s="88"/>
      <c r="D145" s="88"/>
      <c r="E145" s="88"/>
      <c r="F145" s="88"/>
    </row>
    <row r="146" spans="1:6">
      <c r="A146" s="34"/>
      <c r="B146" s="88"/>
      <c r="C146" s="88"/>
      <c r="D146" s="88"/>
      <c r="E146" s="88"/>
      <c r="F146" s="88"/>
    </row>
    <row r="147" spans="1:6">
      <c r="A147" s="34"/>
      <c r="B147" s="88"/>
      <c r="C147" s="88"/>
      <c r="D147" s="88"/>
      <c r="E147" s="88"/>
      <c r="F147" s="88"/>
    </row>
    <row r="148" spans="1:6">
      <c r="A148" s="34"/>
      <c r="B148" s="88"/>
      <c r="C148" s="88"/>
      <c r="D148" s="88"/>
      <c r="E148" s="88"/>
      <c r="F148" s="89"/>
    </row>
    <row r="149" spans="1:6">
      <c r="A149" s="34"/>
      <c r="B149" s="34"/>
      <c r="C149" s="34"/>
      <c r="D149" s="34"/>
      <c r="E149" s="34"/>
      <c r="F149" s="34"/>
    </row>
    <row r="150" spans="1:6">
      <c r="A150" s="34"/>
      <c r="B150" s="34"/>
      <c r="C150" s="34"/>
      <c r="D150" s="34"/>
      <c r="E150" s="34"/>
      <c r="F150" s="94"/>
    </row>
  </sheetData>
  <mergeCells count="3">
    <mergeCell ref="B3:F3"/>
    <mergeCell ref="B122:F122"/>
    <mergeCell ref="A1:F1"/>
  </mergeCells>
  <phoneticPr fontId="0" type="noConversion"/>
  <printOptions headings="1" gridLines="1"/>
  <pageMargins left="0.75" right="0.75" top="1" bottom="1" header="0.5" footer="0"/>
  <pageSetup scale="64" orientation="portrait" blackAndWhite="1" r:id="rId1"/>
  <headerFooter alignWithMargins="0"/>
  <rowBreaks count="1" manualBreakCount="1">
    <brk id="74" max="5" man="1"/>
  </rowBreaks>
</worksheet>
</file>

<file path=xl/worksheets/sheet4.xml><?xml version="1.0" encoding="utf-8"?>
<worksheet xmlns="http://schemas.openxmlformats.org/spreadsheetml/2006/main" xmlns:r="http://schemas.openxmlformats.org/officeDocument/2006/relationships">
  <dimension ref="A1:F144"/>
  <sheetViews>
    <sheetView view="pageBreakPreview" zoomScaleNormal="75" zoomScaleSheetLayoutView="100" workbookViewId="0">
      <pane xSplit="1" ySplit="1" topLeftCell="B2" activePane="bottomRight" state="frozen"/>
      <selection pane="topRight" activeCell="B1" sqref="B1"/>
      <selection pane="bottomLeft" activeCell="A2" sqref="A2"/>
      <selection pane="bottomRight" activeCell="B119" sqref="B119"/>
    </sheetView>
  </sheetViews>
  <sheetFormatPr defaultRowHeight="13.2"/>
  <cols>
    <col min="1" max="1" width="41.33203125" bestFit="1" customWidth="1"/>
    <col min="2" max="6" width="13.6640625" customWidth="1"/>
  </cols>
  <sheetData>
    <row r="1" spans="1:6" ht="17.399999999999999">
      <c r="A1" s="249" t="s">
        <v>168</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277</v>
      </c>
      <c r="C7" s="9">
        <v>400</v>
      </c>
      <c r="D7" s="9">
        <v>378</v>
      </c>
      <c r="E7" s="9">
        <v>465</v>
      </c>
      <c r="F7" s="10">
        <f>SUM(B7:E7)</f>
        <v>1520</v>
      </c>
    </row>
    <row r="8" spans="1:6">
      <c r="A8" s="8" t="s">
        <v>5</v>
      </c>
      <c r="B8" s="9">
        <v>967</v>
      </c>
      <c r="C8" s="9">
        <v>1066</v>
      </c>
      <c r="D8" s="9">
        <v>660</v>
      </c>
      <c r="E8" s="9">
        <v>1172</v>
      </c>
      <c r="F8" s="10">
        <f>SUM(B8:E8)</f>
        <v>3865</v>
      </c>
    </row>
    <row r="9" spans="1:6">
      <c r="A9" s="6" t="s">
        <v>6</v>
      </c>
      <c r="B9" s="7"/>
      <c r="C9" s="7"/>
      <c r="D9" s="7"/>
      <c r="E9" s="7"/>
      <c r="F9" s="7"/>
    </row>
    <row r="10" spans="1:6">
      <c r="A10" s="11" t="s">
        <v>7</v>
      </c>
      <c r="B10" s="9">
        <v>11</v>
      </c>
      <c r="C10" s="9">
        <v>15</v>
      </c>
      <c r="D10" s="9">
        <v>120</v>
      </c>
      <c r="E10" s="9">
        <v>29</v>
      </c>
      <c r="F10" s="10">
        <f>SUM(B10:E10)</f>
        <v>175</v>
      </c>
    </row>
    <row r="11" spans="1:6">
      <c r="A11" s="11" t="s">
        <v>8</v>
      </c>
      <c r="B11" s="9">
        <v>65</v>
      </c>
      <c r="C11" s="9">
        <v>27</v>
      </c>
      <c r="D11" s="9">
        <v>237</v>
      </c>
      <c r="E11" s="9">
        <v>95</v>
      </c>
      <c r="F11" s="12">
        <f>SUM(B11:E11)</f>
        <v>424</v>
      </c>
    </row>
    <row r="12" spans="1:6">
      <c r="A12" s="6" t="s">
        <v>183</v>
      </c>
      <c r="B12" s="7"/>
      <c r="C12" s="7"/>
      <c r="D12" s="7"/>
      <c r="E12" s="7"/>
      <c r="F12" s="7"/>
    </row>
    <row r="13" spans="1:6">
      <c r="A13" s="11" t="s">
        <v>7</v>
      </c>
      <c r="B13" s="9">
        <v>12</v>
      </c>
      <c r="C13" s="9">
        <v>7</v>
      </c>
      <c r="D13" s="9">
        <v>123</v>
      </c>
      <c r="E13" s="9">
        <v>33</v>
      </c>
      <c r="F13" s="10">
        <f>SUM(B13:E13)</f>
        <v>175</v>
      </c>
    </row>
    <row r="14" spans="1:6">
      <c r="A14" s="11" t="s">
        <v>8</v>
      </c>
      <c r="B14" s="9">
        <v>70</v>
      </c>
      <c r="C14" s="9">
        <v>29</v>
      </c>
      <c r="D14" s="9">
        <v>252</v>
      </c>
      <c r="E14" s="9">
        <v>115</v>
      </c>
      <c r="F14" s="12">
        <f>SUM(B14:E14)</f>
        <v>466</v>
      </c>
    </row>
    <row r="15" spans="1:6">
      <c r="A15" s="6" t="s">
        <v>82</v>
      </c>
      <c r="B15" s="7"/>
      <c r="C15" s="7"/>
      <c r="D15" s="7"/>
      <c r="E15" s="7"/>
      <c r="F15" s="7"/>
    </row>
    <row r="16" spans="1:6">
      <c r="A16" s="11" t="s">
        <v>7</v>
      </c>
      <c r="B16" s="9">
        <v>42</v>
      </c>
      <c r="C16" s="9">
        <v>15</v>
      </c>
      <c r="D16" s="9">
        <v>131</v>
      </c>
      <c r="E16" s="9">
        <v>45</v>
      </c>
      <c r="F16" s="10">
        <f>SUM(B16:E16)</f>
        <v>233</v>
      </c>
    </row>
    <row r="17" spans="1:6">
      <c r="A17" s="11" t="s">
        <v>8</v>
      </c>
      <c r="B17" s="9">
        <v>213</v>
      </c>
      <c r="C17" s="9">
        <v>38</v>
      </c>
      <c r="D17" s="9">
        <v>301</v>
      </c>
      <c r="E17" s="9">
        <v>213</v>
      </c>
      <c r="F17" s="12">
        <f>SUM(B17:E17)</f>
        <v>765</v>
      </c>
    </row>
    <row r="18" spans="1:6">
      <c r="A18" s="13" t="s">
        <v>145</v>
      </c>
      <c r="B18" s="16"/>
      <c r="C18" s="16"/>
      <c r="D18" s="16"/>
      <c r="E18" s="16"/>
      <c r="F18" s="14"/>
    </row>
    <row r="19" spans="1:6">
      <c r="A19" s="8" t="s">
        <v>4</v>
      </c>
      <c r="B19" s="9">
        <v>134</v>
      </c>
      <c r="C19" s="9">
        <v>53</v>
      </c>
      <c r="D19" s="9">
        <v>167</v>
      </c>
      <c r="E19" s="9">
        <v>182</v>
      </c>
      <c r="F19" s="10">
        <f>SUM(B19:E19)</f>
        <v>536</v>
      </c>
    </row>
    <row r="20" spans="1:6">
      <c r="A20" s="8" t="s">
        <v>5</v>
      </c>
      <c r="B20" s="9">
        <v>482</v>
      </c>
      <c r="C20" s="9">
        <v>48</v>
      </c>
      <c r="D20" s="9">
        <v>264</v>
      </c>
      <c r="E20" s="9">
        <v>302</v>
      </c>
      <c r="F20" s="10">
        <f>SUM(B20:E20)</f>
        <v>1096</v>
      </c>
    </row>
    <row r="21" spans="1:6">
      <c r="A21" s="13" t="s">
        <v>167</v>
      </c>
      <c r="B21" s="6"/>
      <c r="C21" s="6"/>
      <c r="D21" s="6"/>
      <c r="E21" s="6"/>
      <c r="F21" s="7"/>
    </row>
    <row r="22" spans="1:6">
      <c r="A22" s="8" t="s">
        <v>4</v>
      </c>
      <c r="B22" s="11">
        <v>59</v>
      </c>
      <c r="C22" s="11">
        <v>19</v>
      </c>
      <c r="D22" s="11">
        <v>126</v>
      </c>
      <c r="E22" s="11">
        <v>71</v>
      </c>
      <c r="F22" s="219">
        <f>SUM(E22,D22,C22,B22)</f>
        <v>275</v>
      </c>
    </row>
    <row r="23" spans="1:6">
      <c r="A23" s="8" t="s">
        <v>5</v>
      </c>
      <c r="B23" s="11">
        <v>180</v>
      </c>
      <c r="C23" s="11">
        <v>49</v>
      </c>
      <c r="D23" s="11">
        <v>279</v>
      </c>
      <c r="E23" s="11">
        <v>156</v>
      </c>
      <c r="F23" s="219">
        <f>SUM(E23,D23,C23,B23)</f>
        <v>664</v>
      </c>
    </row>
    <row r="24" spans="1:6">
      <c r="A24" s="13" t="s">
        <v>83</v>
      </c>
      <c r="B24" s="7"/>
      <c r="C24" s="7"/>
      <c r="D24" s="7"/>
      <c r="E24" s="7"/>
      <c r="F24" s="7"/>
    </row>
    <row r="25" spans="1:6">
      <c r="A25" s="8" t="s">
        <v>4</v>
      </c>
      <c r="B25" s="9">
        <v>14</v>
      </c>
      <c r="C25" s="9">
        <v>8</v>
      </c>
      <c r="D25" s="9">
        <v>122</v>
      </c>
      <c r="E25" s="9">
        <v>39</v>
      </c>
      <c r="F25" s="10">
        <f>SUM(B25:E25)</f>
        <v>183</v>
      </c>
    </row>
    <row r="26" spans="1:6">
      <c r="A26" s="8" t="s">
        <v>5</v>
      </c>
      <c r="B26" s="9">
        <v>71</v>
      </c>
      <c r="C26" s="9">
        <v>25</v>
      </c>
      <c r="D26" s="9">
        <v>249</v>
      </c>
      <c r="E26" s="9">
        <v>158</v>
      </c>
      <c r="F26" s="12">
        <f>SUM(B26:E26)</f>
        <v>503</v>
      </c>
    </row>
    <row r="27" spans="1:6">
      <c r="A27" s="13" t="s">
        <v>129</v>
      </c>
      <c r="B27" s="7"/>
      <c r="C27" s="7"/>
      <c r="D27" s="7"/>
      <c r="E27" s="7"/>
      <c r="F27" s="7"/>
    </row>
    <row r="28" spans="1:6">
      <c r="A28" s="17" t="s">
        <v>4</v>
      </c>
      <c r="B28" s="9">
        <v>30</v>
      </c>
      <c r="C28" s="9">
        <v>17</v>
      </c>
      <c r="D28" s="9">
        <v>126</v>
      </c>
      <c r="E28" s="9">
        <v>48</v>
      </c>
      <c r="F28" s="10">
        <f>SUM(B28:E28)</f>
        <v>221</v>
      </c>
    </row>
    <row r="29" spans="1:6">
      <c r="A29" s="8" t="s">
        <v>5</v>
      </c>
      <c r="B29" s="9">
        <v>100</v>
      </c>
      <c r="C29" s="9">
        <v>28</v>
      </c>
      <c r="D29" s="9">
        <v>256</v>
      </c>
      <c r="E29" s="9">
        <v>120</v>
      </c>
      <c r="F29" s="12">
        <f>SUM(B29:E29)</f>
        <v>504</v>
      </c>
    </row>
    <row r="30" spans="1:6">
      <c r="A30" s="13" t="s">
        <v>9</v>
      </c>
      <c r="B30" s="7"/>
      <c r="C30" s="7"/>
      <c r="D30" s="7"/>
      <c r="E30" s="7"/>
      <c r="F30" s="7"/>
    </row>
    <row r="31" spans="1:6">
      <c r="A31" s="8" t="s">
        <v>4</v>
      </c>
      <c r="B31" s="9">
        <v>21</v>
      </c>
      <c r="C31" s="9">
        <v>34</v>
      </c>
      <c r="D31" s="9">
        <v>148</v>
      </c>
      <c r="E31" s="9">
        <v>39</v>
      </c>
      <c r="F31" s="10">
        <f>SUM(B31:E31)</f>
        <v>242</v>
      </c>
    </row>
    <row r="32" spans="1:6">
      <c r="A32" s="8" t="s">
        <v>5</v>
      </c>
      <c r="B32" s="9">
        <v>222</v>
      </c>
      <c r="C32" s="9">
        <v>97</v>
      </c>
      <c r="D32" s="9">
        <v>398</v>
      </c>
      <c r="E32" s="9">
        <v>173</v>
      </c>
      <c r="F32" s="12">
        <f>SUM(B32:E32)</f>
        <v>890</v>
      </c>
    </row>
    <row r="33" spans="1:6">
      <c r="A33" s="13" t="s">
        <v>179</v>
      </c>
      <c r="B33" s="7"/>
      <c r="C33" s="7"/>
      <c r="D33" s="7"/>
      <c r="E33" s="7"/>
      <c r="F33" s="7"/>
    </row>
    <row r="34" spans="1:6">
      <c r="A34" s="8" t="s">
        <v>4</v>
      </c>
      <c r="B34" s="9">
        <v>12</v>
      </c>
      <c r="C34" s="9">
        <v>6</v>
      </c>
      <c r="D34" s="9">
        <v>122</v>
      </c>
      <c r="E34" s="9">
        <v>27</v>
      </c>
      <c r="F34" s="10">
        <f>SUM(B34:E34)</f>
        <v>167</v>
      </c>
    </row>
    <row r="35" spans="1:6">
      <c r="A35" s="8" t="s">
        <v>5</v>
      </c>
      <c r="B35" s="9">
        <v>70</v>
      </c>
      <c r="C35" s="9">
        <v>21</v>
      </c>
      <c r="D35" s="9">
        <v>242</v>
      </c>
      <c r="E35" s="9">
        <v>83</v>
      </c>
      <c r="F35" s="12">
        <f>SUM(B35:E35)</f>
        <v>416</v>
      </c>
    </row>
    <row r="36" spans="1:6">
      <c r="A36" s="13" t="s">
        <v>10</v>
      </c>
      <c r="B36" s="7"/>
      <c r="C36" s="7"/>
      <c r="D36" s="7"/>
      <c r="E36" s="7"/>
      <c r="F36" s="7"/>
    </row>
    <row r="37" spans="1:6">
      <c r="A37" s="17" t="s">
        <v>4</v>
      </c>
      <c r="B37" s="9">
        <v>22</v>
      </c>
      <c r="C37" s="9">
        <v>55</v>
      </c>
      <c r="D37" s="9">
        <v>122</v>
      </c>
      <c r="E37" s="9">
        <v>51</v>
      </c>
      <c r="F37" s="10">
        <f>SUM(B37:E37)</f>
        <v>250</v>
      </c>
    </row>
    <row r="38" spans="1:6">
      <c r="A38" s="8" t="s">
        <v>5</v>
      </c>
      <c r="B38" s="9">
        <v>97</v>
      </c>
      <c r="C38" s="9">
        <v>128</v>
      </c>
      <c r="D38" s="9">
        <v>248</v>
      </c>
      <c r="E38" s="9">
        <v>120</v>
      </c>
      <c r="F38" s="12">
        <f>SUM(B38:E38)</f>
        <v>593</v>
      </c>
    </row>
    <row r="39" spans="1:6">
      <c r="A39" s="13" t="s">
        <v>149</v>
      </c>
      <c r="B39" s="16"/>
      <c r="C39" s="16"/>
      <c r="D39" s="16"/>
      <c r="E39" s="16"/>
      <c r="F39" s="14"/>
    </row>
    <row r="40" spans="1:6">
      <c r="A40" s="8" t="s">
        <v>4</v>
      </c>
      <c r="B40" s="9">
        <v>11</v>
      </c>
      <c r="C40" s="9">
        <v>7</v>
      </c>
      <c r="D40" s="9">
        <v>124</v>
      </c>
      <c r="E40" s="9">
        <v>63</v>
      </c>
      <c r="F40" s="10">
        <f>SUM(B40:E40)</f>
        <v>205</v>
      </c>
    </row>
    <row r="41" spans="1:6">
      <c r="A41" s="8" t="s">
        <v>5</v>
      </c>
      <c r="B41" s="9">
        <v>65</v>
      </c>
      <c r="C41" s="9">
        <v>18</v>
      </c>
      <c r="D41" s="9">
        <v>277</v>
      </c>
      <c r="E41" s="9">
        <v>283</v>
      </c>
      <c r="F41" s="10">
        <f>SUM(B41:E41)</f>
        <v>643</v>
      </c>
    </row>
    <row r="42" spans="1:6">
      <c r="A42" s="6" t="s">
        <v>154</v>
      </c>
      <c r="B42" s="7"/>
      <c r="C42" s="7"/>
      <c r="D42" s="7"/>
      <c r="E42" s="7"/>
      <c r="F42" s="7"/>
    </row>
    <row r="43" spans="1:6">
      <c r="A43" s="8" t="s">
        <v>4</v>
      </c>
      <c r="B43" s="9">
        <v>10</v>
      </c>
      <c r="C43" s="9">
        <v>6</v>
      </c>
      <c r="D43" s="9">
        <v>123</v>
      </c>
      <c r="E43" s="9">
        <v>28</v>
      </c>
      <c r="F43" s="219">
        <f>SUM(E43,D43,C43,B43)</f>
        <v>167</v>
      </c>
    </row>
    <row r="44" spans="1:6">
      <c r="A44" s="8" t="s">
        <v>5</v>
      </c>
      <c r="B44" s="9">
        <v>64</v>
      </c>
      <c r="C44" s="9">
        <v>16</v>
      </c>
      <c r="D44" s="9">
        <v>270</v>
      </c>
      <c r="E44" s="9">
        <v>89</v>
      </c>
      <c r="F44" s="219">
        <f>SUM(E44,D44,C44,B44)</f>
        <v>439</v>
      </c>
    </row>
    <row r="45" spans="1:6">
      <c r="A45" s="13" t="s">
        <v>131</v>
      </c>
      <c r="B45" s="7"/>
      <c r="C45" s="7"/>
      <c r="D45" s="7"/>
      <c r="E45" s="7"/>
      <c r="F45" s="7"/>
    </row>
    <row r="46" spans="1:6">
      <c r="A46" s="17" t="s">
        <v>4</v>
      </c>
      <c r="B46" s="9">
        <v>12</v>
      </c>
      <c r="C46" s="9">
        <v>7</v>
      </c>
      <c r="D46" s="9">
        <v>125</v>
      </c>
      <c r="E46" s="9">
        <v>29</v>
      </c>
      <c r="F46" s="10">
        <f>SUM(B46:E46)</f>
        <v>173</v>
      </c>
    </row>
    <row r="47" spans="1:6">
      <c r="A47" s="8" t="s">
        <v>5</v>
      </c>
      <c r="B47" s="9">
        <v>79</v>
      </c>
      <c r="C47" s="9">
        <v>17</v>
      </c>
      <c r="D47" s="9">
        <v>258</v>
      </c>
      <c r="E47" s="9">
        <v>100</v>
      </c>
      <c r="F47" s="12">
        <f>SUM(B47:E47)</f>
        <v>454</v>
      </c>
    </row>
    <row r="48" spans="1:6">
      <c r="A48" s="13" t="s">
        <v>11</v>
      </c>
      <c r="B48" s="16"/>
      <c r="C48" s="16"/>
      <c r="D48" s="16"/>
      <c r="E48" s="16"/>
      <c r="F48" s="14"/>
    </row>
    <row r="49" spans="1:6">
      <c r="A49" s="8" t="s">
        <v>4</v>
      </c>
      <c r="B49" s="9">
        <v>43</v>
      </c>
      <c r="C49" s="9">
        <v>31</v>
      </c>
      <c r="D49" s="9">
        <v>130</v>
      </c>
      <c r="E49" s="9">
        <v>58</v>
      </c>
      <c r="F49" s="10">
        <f>SUM(B49:E49)</f>
        <v>262</v>
      </c>
    </row>
    <row r="50" spans="1:6">
      <c r="A50" s="8" t="s">
        <v>5</v>
      </c>
      <c r="B50" s="9">
        <v>269</v>
      </c>
      <c r="C50" s="9">
        <v>68</v>
      </c>
      <c r="D50" s="9">
        <v>301</v>
      </c>
      <c r="E50" s="9">
        <v>162</v>
      </c>
      <c r="F50" s="10">
        <f>SUM(B50:E50)</f>
        <v>800</v>
      </c>
    </row>
    <row r="51" spans="1:6">
      <c r="A51" s="13" t="s">
        <v>12</v>
      </c>
      <c r="B51" s="16"/>
      <c r="C51" s="16"/>
      <c r="D51" s="16"/>
      <c r="E51" s="16"/>
      <c r="F51" s="14"/>
    </row>
    <row r="52" spans="1:6">
      <c r="A52" s="8" t="s">
        <v>4</v>
      </c>
      <c r="B52" s="9">
        <v>76</v>
      </c>
      <c r="C52" s="9">
        <v>46</v>
      </c>
      <c r="D52" s="9">
        <v>132</v>
      </c>
      <c r="E52" s="9">
        <v>79</v>
      </c>
      <c r="F52" s="10">
        <f>SUM(B52:E52)</f>
        <v>333</v>
      </c>
    </row>
    <row r="53" spans="1:6">
      <c r="A53" s="8" t="s">
        <v>5</v>
      </c>
      <c r="B53" s="9">
        <v>281</v>
      </c>
      <c r="C53" s="9">
        <v>45</v>
      </c>
      <c r="D53" s="9">
        <v>301</v>
      </c>
      <c r="E53" s="9">
        <v>198</v>
      </c>
      <c r="F53" s="10">
        <f>SUM(B53:E53)</f>
        <v>825</v>
      </c>
    </row>
    <row r="54" spans="1:6">
      <c r="A54" s="13" t="s">
        <v>147</v>
      </c>
      <c r="B54" s="16"/>
      <c r="C54" s="16"/>
      <c r="D54" s="16"/>
      <c r="E54" s="16"/>
      <c r="F54" s="14"/>
    </row>
    <row r="55" spans="1:6">
      <c r="A55" s="8" t="s">
        <v>4</v>
      </c>
      <c r="B55" s="9">
        <v>7</v>
      </c>
      <c r="C55" s="9">
        <v>14</v>
      </c>
      <c r="D55" s="9"/>
      <c r="E55" s="9">
        <v>27</v>
      </c>
      <c r="F55" s="10">
        <f>SUM(B55:E55)</f>
        <v>48</v>
      </c>
    </row>
    <row r="56" spans="1:6">
      <c r="A56" s="8" t="s">
        <v>5</v>
      </c>
      <c r="B56" s="9">
        <v>15</v>
      </c>
      <c r="C56" s="9">
        <v>21</v>
      </c>
      <c r="D56" s="9"/>
      <c r="E56" s="9">
        <v>37</v>
      </c>
      <c r="F56" s="10">
        <f>SUM(B56:E56)</f>
        <v>73</v>
      </c>
    </row>
    <row r="57" spans="1:6">
      <c r="A57" s="13" t="s">
        <v>105</v>
      </c>
      <c r="B57" s="16"/>
      <c r="C57" s="16"/>
      <c r="D57" s="16"/>
      <c r="E57" s="16"/>
      <c r="F57" s="14"/>
    </row>
    <row r="58" spans="1:6">
      <c r="A58" s="8" t="s">
        <v>4</v>
      </c>
      <c r="B58" s="9">
        <v>4</v>
      </c>
      <c r="C58" s="9">
        <v>57</v>
      </c>
      <c r="D58" s="9"/>
      <c r="E58" s="9">
        <v>38</v>
      </c>
      <c r="F58" s="10">
        <f>SUM(B58:E58)</f>
        <v>99</v>
      </c>
    </row>
    <row r="59" spans="1:6">
      <c r="A59" s="8" t="s">
        <v>5</v>
      </c>
      <c r="B59" s="9">
        <v>14</v>
      </c>
      <c r="C59" s="9">
        <v>328</v>
      </c>
      <c r="D59" s="9"/>
      <c r="E59" s="9">
        <v>87</v>
      </c>
      <c r="F59" s="10">
        <f>SUM(B59:E59)</f>
        <v>429</v>
      </c>
    </row>
    <row r="60" spans="1:6">
      <c r="A60" s="13" t="s">
        <v>104</v>
      </c>
      <c r="B60" s="16"/>
      <c r="C60" s="16"/>
      <c r="D60" s="16"/>
      <c r="E60" s="16"/>
      <c r="F60" s="14"/>
    </row>
    <row r="61" spans="1:6">
      <c r="A61" s="8" t="s">
        <v>4</v>
      </c>
      <c r="B61" s="9">
        <v>22</v>
      </c>
      <c r="C61" s="9">
        <v>6</v>
      </c>
      <c r="D61" s="9">
        <v>127</v>
      </c>
      <c r="E61" s="9">
        <v>45</v>
      </c>
      <c r="F61" s="10">
        <f>SUM(B61:E61)</f>
        <v>200</v>
      </c>
    </row>
    <row r="62" spans="1:6">
      <c r="A62" s="8" t="s">
        <v>5</v>
      </c>
      <c r="B62" s="9">
        <v>158</v>
      </c>
      <c r="C62" s="9">
        <v>17</v>
      </c>
      <c r="D62" s="9">
        <v>284</v>
      </c>
      <c r="E62" s="9">
        <v>229</v>
      </c>
      <c r="F62" s="10">
        <f>SUM(B62:E62)</f>
        <v>688</v>
      </c>
    </row>
    <row r="63" spans="1:6">
      <c r="A63" s="13" t="s">
        <v>146</v>
      </c>
      <c r="B63" s="16"/>
      <c r="C63" s="16"/>
      <c r="D63" s="16"/>
      <c r="E63" s="16"/>
      <c r="F63" s="14"/>
    </row>
    <row r="64" spans="1:6">
      <c r="A64" s="8" t="s">
        <v>4</v>
      </c>
      <c r="B64" s="9">
        <v>44</v>
      </c>
      <c r="C64" s="9">
        <v>20</v>
      </c>
      <c r="D64" s="9">
        <v>157</v>
      </c>
      <c r="E64" s="9">
        <v>76</v>
      </c>
      <c r="F64" s="10">
        <f>SUM(B64:E64)</f>
        <v>297</v>
      </c>
    </row>
    <row r="65" spans="1:6">
      <c r="A65" s="8" t="s">
        <v>5</v>
      </c>
      <c r="B65" s="9">
        <v>281</v>
      </c>
      <c r="C65" s="9">
        <v>22</v>
      </c>
      <c r="D65" s="9">
        <v>342</v>
      </c>
      <c r="E65" s="9">
        <v>120</v>
      </c>
      <c r="F65" s="10">
        <f>SUM(B65:E65)</f>
        <v>765</v>
      </c>
    </row>
    <row r="66" spans="1:6">
      <c r="A66" s="13" t="s">
        <v>13</v>
      </c>
      <c r="B66" s="16"/>
      <c r="C66" s="16"/>
      <c r="D66" s="16"/>
      <c r="E66" s="16"/>
      <c r="F66" s="14"/>
    </row>
    <row r="67" spans="1:6">
      <c r="A67" s="8" t="s">
        <v>4</v>
      </c>
      <c r="B67" s="9">
        <v>25</v>
      </c>
      <c r="C67" s="9">
        <v>48</v>
      </c>
      <c r="D67" s="9">
        <v>126</v>
      </c>
      <c r="E67" s="9">
        <v>74</v>
      </c>
      <c r="F67" s="10">
        <f>SUM(B67:E67)</f>
        <v>273</v>
      </c>
    </row>
    <row r="68" spans="1:6">
      <c r="A68" s="8" t="s">
        <v>5</v>
      </c>
      <c r="B68" s="9">
        <v>75</v>
      </c>
      <c r="C68" s="9">
        <v>78</v>
      </c>
      <c r="D68" s="9">
        <v>281</v>
      </c>
      <c r="E68" s="9">
        <v>167</v>
      </c>
      <c r="F68" s="10">
        <f>SUM(B68:E68)</f>
        <v>601</v>
      </c>
    </row>
    <row r="69" spans="1:6">
      <c r="A69" s="13" t="s">
        <v>14</v>
      </c>
      <c r="B69" s="7"/>
      <c r="C69" s="7"/>
      <c r="D69" s="7"/>
      <c r="E69" s="7"/>
      <c r="F69" s="14"/>
    </row>
    <row r="70" spans="1:6">
      <c r="A70" s="8" t="s">
        <v>4</v>
      </c>
      <c r="B70" s="9">
        <v>83</v>
      </c>
      <c r="C70" s="9">
        <v>115</v>
      </c>
      <c r="D70" s="9">
        <v>241</v>
      </c>
      <c r="E70" s="9">
        <v>414</v>
      </c>
      <c r="F70" s="10">
        <f>SUM(B70:E70)</f>
        <v>853</v>
      </c>
    </row>
    <row r="71" spans="1:6">
      <c r="A71" s="8" t="s">
        <v>5</v>
      </c>
      <c r="B71" s="9">
        <v>325</v>
      </c>
      <c r="C71" s="9">
        <v>246</v>
      </c>
      <c r="D71" s="9">
        <v>308</v>
      </c>
      <c r="E71" s="9">
        <v>816</v>
      </c>
      <c r="F71" s="10">
        <f>SUM(B71:E71)</f>
        <v>1695</v>
      </c>
    </row>
    <row r="72" spans="1:6">
      <c r="A72" s="13" t="s">
        <v>15</v>
      </c>
      <c r="B72" s="7"/>
      <c r="C72" s="7"/>
      <c r="D72" s="7"/>
      <c r="E72" s="7"/>
      <c r="F72" s="7"/>
    </row>
    <row r="73" spans="1:6">
      <c r="A73" s="8" t="s">
        <v>4</v>
      </c>
      <c r="B73" s="9">
        <v>39</v>
      </c>
      <c r="C73" s="9">
        <v>13</v>
      </c>
      <c r="D73" s="9">
        <v>151</v>
      </c>
      <c r="E73" s="9">
        <v>58</v>
      </c>
      <c r="F73" s="10">
        <f>SUM(B73:E73)</f>
        <v>261</v>
      </c>
    </row>
    <row r="74" spans="1:6">
      <c r="A74" s="8" t="s">
        <v>5</v>
      </c>
      <c r="B74" s="9">
        <v>283</v>
      </c>
      <c r="C74" s="9">
        <v>31</v>
      </c>
      <c r="D74" s="9">
        <v>301</v>
      </c>
      <c r="E74" s="9">
        <v>254</v>
      </c>
      <c r="F74" s="12">
        <f>SUM(B74:E74)</f>
        <v>869</v>
      </c>
    </row>
    <row r="75" spans="1:6">
      <c r="A75" s="13" t="s">
        <v>16</v>
      </c>
      <c r="B75" s="7"/>
      <c r="C75" s="7"/>
      <c r="D75" s="7"/>
      <c r="E75" s="7"/>
      <c r="F75" s="7"/>
    </row>
    <row r="76" spans="1:6">
      <c r="A76" s="8" t="s">
        <v>4</v>
      </c>
      <c r="B76" s="9">
        <v>33</v>
      </c>
      <c r="C76" s="9">
        <v>66</v>
      </c>
      <c r="D76" s="9">
        <v>128</v>
      </c>
      <c r="E76" s="9">
        <v>63</v>
      </c>
      <c r="F76" s="10">
        <f>SUM(B76:E76)</f>
        <v>290</v>
      </c>
    </row>
    <row r="77" spans="1:6">
      <c r="A77" s="8" t="s">
        <v>5</v>
      </c>
      <c r="B77" s="9">
        <v>146</v>
      </c>
      <c r="C77" s="9">
        <v>145</v>
      </c>
      <c r="D77" s="9">
        <v>269</v>
      </c>
      <c r="E77" s="9">
        <v>155</v>
      </c>
      <c r="F77" s="12">
        <f>SUM(B77:E77)</f>
        <v>715</v>
      </c>
    </row>
    <row r="78" spans="1:6">
      <c r="A78" s="13" t="s">
        <v>108</v>
      </c>
      <c r="B78" s="7"/>
      <c r="C78" s="7"/>
      <c r="D78" s="7"/>
      <c r="E78" s="7"/>
      <c r="F78" s="7"/>
    </row>
    <row r="79" spans="1:6">
      <c r="A79" s="8" t="s">
        <v>4</v>
      </c>
      <c r="B79" s="9">
        <v>20</v>
      </c>
      <c r="C79" s="9">
        <v>12</v>
      </c>
      <c r="D79" s="9">
        <v>125</v>
      </c>
      <c r="E79" s="9">
        <v>44</v>
      </c>
      <c r="F79" s="10">
        <f>SUM(B79:E79)</f>
        <v>201</v>
      </c>
    </row>
    <row r="80" spans="1:6">
      <c r="A80" s="8" t="s">
        <v>5</v>
      </c>
      <c r="B80" s="9">
        <v>98</v>
      </c>
      <c r="C80" s="9">
        <v>26</v>
      </c>
      <c r="D80" s="9">
        <v>287</v>
      </c>
      <c r="E80" s="9">
        <v>125</v>
      </c>
      <c r="F80" s="12">
        <f>SUM(B80:E80)</f>
        <v>536</v>
      </c>
    </row>
    <row r="81" spans="1:6">
      <c r="A81" s="13" t="s">
        <v>74</v>
      </c>
      <c r="B81" s="7"/>
      <c r="C81" s="7"/>
      <c r="D81" s="7"/>
      <c r="E81" s="7"/>
      <c r="F81" s="7"/>
    </row>
    <row r="82" spans="1:6">
      <c r="A82" s="8" t="s">
        <v>4</v>
      </c>
      <c r="B82" s="9">
        <v>3</v>
      </c>
      <c r="C82" s="9">
        <v>1</v>
      </c>
      <c r="D82" s="9">
        <v>7</v>
      </c>
      <c r="E82" s="9">
        <v>10</v>
      </c>
      <c r="F82" s="10">
        <f>SUM(B82:E82)</f>
        <v>21</v>
      </c>
    </row>
    <row r="83" spans="1:6">
      <c r="A83" s="8" t="s">
        <v>5</v>
      </c>
      <c r="B83" s="9">
        <v>6</v>
      </c>
      <c r="C83" s="9">
        <v>2</v>
      </c>
      <c r="D83" s="9">
        <v>18</v>
      </c>
      <c r="E83" s="9">
        <v>21</v>
      </c>
      <c r="F83" s="12">
        <f>SUM(B83:E83)</f>
        <v>47</v>
      </c>
    </row>
    <row r="84" spans="1:6">
      <c r="A84" s="13" t="s">
        <v>84</v>
      </c>
      <c r="B84" s="16"/>
      <c r="C84" s="16"/>
      <c r="D84" s="16"/>
      <c r="E84" s="16"/>
      <c r="F84" s="14"/>
    </row>
    <row r="85" spans="1:6">
      <c r="A85" s="8" t="s">
        <v>4</v>
      </c>
      <c r="B85" s="9">
        <v>3</v>
      </c>
      <c r="C85" s="9">
        <v>3</v>
      </c>
      <c r="D85" s="9"/>
      <c r="E85" s="9">
        <v>7</v>
      </c>
      <c r="F85" s="10">
        <f>SUM(B85:E85)</f>
        <v>13</v>
      </c>
    </row>
    <row r="86" spans="1:6">
      <c r="A86" s="8" t="s">
        <v>5</v>
      </c>
      <c r="B86" s="9">
        <v>22</v>
      </c>
      <c r="C86" s="9">
        <v>17</v>
      </c>
      <c r="D86" s="9"/>
      <c r="E86" s="9">
        <v>11</v>
      </c>
      <c r="F86" s="10">
        <f>SUM(B86:E86)</f>
        <v>50</v>
      </c>
    </row>
    <row r="87" spans="1:6">
      <c r="A87" s="13" t="s">
        <v>150</v>
      </c>
      <c r="B87" s="16"/>
      <c r="C87" s="16"/>
      <c r="D87" s="16"/>
      <c r="E87" s="16"/>
      <c r="F87" s="14"/>
    </row>
    <row r="88" spans="1:6">
      <c r="A88" s="8" t="s">
        <v>4</v>
      </c>
      <c r="B88" s="9">
        <v>13</v>
      </c>
      <c r="C88" s="9">
        <v>56</v>
      </c>
      <c r="D88" s="9"/>
      <c r="E88" s="9">
        <v>239</v>
      </c>
      <c r="F88" s="10">
        <f>SUM(B88:E88)</f>
        <v>308</v>
      </c>
    </row>
    <row r="89" spans="1:6">
      <c r="A89" s="8" t="s">
        <v>5</v>
      </c>
      <c r="B89" s="9">
        <v>28</v>
      </c>
      <c r="C89" s="9">
        <v>178</v>
      </c>
      <c r="D89" s="9"/>
      <c r="E89" s="9">
        <v>650</v>
      </c>
      <c r="F89" s="10">
        <f>SUM(B89:E89)</f>
        <v>856</v>
      </c>
    </row>
    <row r="90" spans="1:6">
      <c r="A90" s="13" t="s">
        <v>151</v>
      </c>
      <c r="B90" s="7"/>
      <c r="C90" s="7"/>
      <c r="D90" s="7"/>
      <c r="E90" s="7"/>
      <c r="F90" s="7"/>
    </row>
    <row r="91" spans="1:6">
      <c r="A91" s="8" t="s">
        <v>4</v>
      </c>
      <c r="B91" s="9">
        <v>26</v>
      </c>
      <c r="C91" s="9">
        <v>145</v>
      </c>
      <c r="D91" s="9">
        <v>1</v>
      </c>
      <c r="E91" s="9">
        <v>710</v>
      </c>
      <c r="F91" s="10">
        <f>SUM(B91:E91)</f>
        <v>882</v>
      </c>
    </row>
    <row r="92" spans="1:6">
      <c r="A92" s="8" t="s">
        <v>5</v>
      </c>
      <c r="B92" s="9">
        <v>74</v>
      </c>
      <c r="C92" s="9">
        <v>644</v>
      </c>
      <c r="D92" s="9">
        <v>8</v>
      </c>
      <c r="E92" s="9">
        <v>2149</v>
      </c>
      <c r="F92" s="12">
        <f>SUM(B92:E92)</f>
        <v>2875</v>
      </c>
    </row>
    <row r="93" spans="1:6">
      <c r="A93" s="13" t="s">
        <v>85</v>
      </c>
      <c r="B93" s="16"/>
      <c r="C93" s="16"/>
      <c r="D93" s="16"/>
      <c r="E93" s="16"/>
      <c r="F93" s="14"/>
    </row>
    <row r="94" spans="1:6">
      <c r="A94" s="8" t="s">
        <v>4</v>
      </c>
      <c r="B94" s="9">
        <v>39</v>
      </c>
      <c r="C94" s="9">
        <v>8</v>
      </c>
      <c r="D94" s="9">
        <v>126</v>
      </c>
      <c r="E94" s="9">
        <v>41</v>
      </c>
      <c r="F94" s="10">
        <f>SUM(B94:E94)</f>
        <v>214</v>
      </c>
    </row>
    <row r="95" spans="1:6">
      <c r="A95" s="8" t="s">
        <v>5</v>
      </c>
      <c r="B95" s="9">
        <v>307</v>
      </c>
      <c r="C95" s="9">
        <v>23</v>
      </c>
      <c r="D95" s="9">
        <v>289</v>
      </c>
      <c r="E95" s="9">
        <v>145</v>
      </c>
      <c r="F95" s="10">
        <f>SUM(B95:E95)</f>
        <v>764</v>
      </c>
    </row>
    <row r="96" spans="1:6">
      <c r="A96" s="13" t="s">
        <v>148</v>
      </c>
      <c r="B96" s="16"/>
      <c r="C96" s="16"/>
      <c r="D96" s="16"/>
      <c r="E96" s="16"/>
      <c r="F96" s="14"/>
    </row>
    <row r="97" spans="1:6">
      <c r="A97" s="8" t="s">
        <v>4</v>
      </c>
      <c r="B97" s="9">
        <v>6</v>
      </c>
      <c r="C97" s="9">
        <v>20</v>
      </c>
      <c r="D97" s="9">
        <v>1</v>
      </c>
      <c r="E97" s="9">
        <v>21</v>
      </c>
      <c r="F97" s="10">
        <f>SUM(B97:E97)</f>
        <v>48</v>
      </c>
    </row>
    <row r="98" spans="1:6">
      <c r="A98" s="8" t="s">
        <v>5</v>
      </c>
      <c r="B98" s="9">
        <v>15</v>
      </c>
      <c r="C98" s="9">
        <v>17</v>
      </c>
      <c r="D98" s="9">
        <v>0</v>
      </c>
      <c r="E98" s="9">
        <v>10</v>
      </c>
      <c r="F98" s="10">
        <f>SUM(B98:E98)</f>
        <v>42</v>
      </c>
    </row>
    <row r="99" spans="1:6">
      <c r="A99" s="13" t="s">
        <v>17</v>
      </c>
      <c r="B99" s="16"/>
      <c r="C99" s="16"/>
      <c r="D99" s="16"/>
      <c r="E99" s="16"/>
      <c r="F99" s="14"/>
    </row>
    <row r="100" spans="1:6">
      <c r="A100" s="8" t="s">
        <v>4</v>
      </c>
      <c r="B100" s="9">
        <v>30</v>
      </c>
      <c r="C100" s="9">
        <v>49</v>
      </c>
      <c r="D100" s="9">
        <v>135</v>
      </c>
      <c r="E100" s="9">
        <v>57</v>
      </c>
      <c r="F100" s="10">
        <f>SUM(B100:E100)</f>
        <v>271</v>
      </c>
    </row>
    <row r="101" spans="1:6">
      <c r="A101" s="8" t="s">
        <v>5</v>
      </c>
      <c r="B101" s="9">
        <v>170</v>
      </c>
      <c r="C101" s="9">
        <v>100</v>
      </c>
      <c r="D101" s="9">
        <v>345</v>
      </c>
      <c r="E101" s="9">
        <v>153</v>
      </c>
      <c r="F101" s="10">
        <f>SUM(B101:E101)</f>
        <v>768</v>
      </c>
    </row>
    <row r="102" spans="1:6">
      <c r="A102" s="13" t="s">
        <v>92</v>
      </c>
      <c r="B102" s="7"/>
      <c r="C102" s="7"/>
      <c r="D102" s="7"/>
      <c r="E102" s="7"/>
      <c r="F102" s="14"/>
    </row>
    <row r="103" spans="1:6">
      <c r="A103" s="8" t="s">
        <v>4</v>
      </c>
      <c r="B103" s="9">
        <v>12</v>
      </c>
      <c r="C103" s="9">
        <v>8</v>
      </c>
      <c r="D103" s="9">
        <v>129</v>
      </c>
      <c r="E103" s="9">
        <v>29</v>
      </c>
      <c r="F103" s="10">
        <f>SUM(B103:E103)</f>
        <v>178</v>
      </c>
    </row>
    <row r="104" spans="1:6">
      <c r="A104" s="8" t="s">
        <v>5</v>
      </c>
      <c r="B104" s="9">
        <v>70</v>
      </c>
      <c r="C104" s="9">
        <v>17</v>
      </c>
      <c r="D104" s="9">
        <v>277</v>
      </c>
      <c r="E104" s="9">
        <v>105</v>
      </c>
      <c r="F104" s="10">
        <f>SUM(B104:E104)</f>
        <v>469</v>
      </c>
    </row>
    <row r="105" spans="1:6">
      <c r="A105" s="13" t="s">
        <v>75</v>
      </c>
      <c r="B105" s="7"/>
      <c r="C105" s="7"/>
      <c r="D105" s="7"/>
      <c r="E105" s="7"/>
      <c r="F105" s="14"/>
    </row>
    <row r="106" spans="1:6">
      <c r="A106" s="8" t="s">
        <v>4</v>
      </c>
      <c r="B106" s="9">
        <v>10</v>
      </c>
      <c r="C106" s="9">
        <v>12</v>
      </c>
      <c r="D106" s="9">
        <v>1</v>
      </c>
      <c r="E106" s="9">
        <v>14</v>
      </c>
      <c r="F106" s="10">
        <f>SUM(B106:E106)</f>
        <v>37</v>
      </c>
    </row>
    <row r="107" spans="1:6">
      <c r="A107" s="8" t="s">
        <v>5</v>
      </c>
      <c r="B107" s="9">
        <v>101</v>
      </c>
      <c r="C107" s="9">
        <v>35</v>
      </c>
      <c r="D107" s="9">
        <v>3</v>
      </c>
      <c r="E107" s="9">
        <v>31</v>
      </c>
      <c r="F107" s="10">
        <f>SUM(B107:E107)</f>
        <v>170</v>
      </c>
    </row>
    <row r="108" spans="1:6">
      <c r="A108" s="13" t="s">
        <v>106</v>
      </c>
      <c r="B108" s="7"/>
      <c r="C108" s="7"/>
      <c r="D108" s="7"/>
      <c r="E108" s="7"/>
      <c r="F108" s="14"/>
    </row>
    <row r="109" spans="1:6">
      <c r="A109" s="8" t="s">
        <v>4</v>
      </c>
      <c r="B109" s="9">
        <v>8</v>
      </c>
      <c r="C109" s="9">
        <v>25</v>
      </c>
      <c r="D109" s="9">
        <v>3</v>
      </c>
      <c r="E109" s="9">
        <v>18</v>
      </c>
      <c r="F109" s="10">
        <f>SUM(B109:E109)</f>
        <v>54</v>
      </c>
    </row>
    <row r="110" spans="1:6">
      <c r="A110" s="8" t="s">
        <v>5</v>
      </c>
      <c r="B110" s="9">
        <v>22</v>
      </c>
      <c r="C110" s="9">
        <v>74</v>
      </c>
      <c r="D110" s="9">
        <v>0</v>
      </c>
      <c r="E110" s="9">
        <v>73</v>
      </c>
      <c r="F110" s="10">
        <f>SUM(B110:E110)</f>
        <v>169</v>
      </c>
    </row>
    <row r="111" spans="1:6">
      <c r="A111" s="13" t="s">
        <v>139</v>
      </c>
      <c r="B111" s="7"/>
      <c r="C111" s="7"/>
      <c r="D111" s="7"/>
      <c r="E111" s="7"/>
      <c r="F111" s="14"/>
    </row>
    <row r="112" spans="1:6">
      <c r="A112" s="8" t="s">
        <v>4</v>
      </c>
      <c r="B112" s="9">
        <v>18</v>
      </c>
      <c r="C112" s="9">
        <v>22</v>
      </c>
      <c r="D112" s="9">
        <v>138</v>
      </c>
      <c r="E112" s="9">
        <v>33</v>
      </c>
      <c r="F112" s="10">
        <f>SUM(B112:E112)</f>
        <v>211</v>
      </c>
    </row>
    <row r="113" spans="1:6">
      <c r="A113" s="8" t="s">
        <v>5</v>
      </c>
      <c r="B113" s="9">
        <v>54</v>
      </c>
      <c r="C113" s="9">
        <v>56</v>
      </c>
      <c r="D113" s="9">
        <v>415</v>
      </c>
      <c r="E113" s="9">
        <v>96</v>
      </c>
      <c r="F113" s="10">
        <f>SUM(B113:E113)</f>
        <v>621</v>
      </c>
    </row>
    <row r="114" spans="1:6">
      <c r="A114" s="13" t="s">
        <v>130</v>
      </c>
      <c r="B114" s="7"/>
      <c r="C114" s="7"/>
      <c r="D114" s="7"/>
      <c r="E114" s="7"/>
      <c r="F114" s="14"/>
    </row>
    <row r="115" spans="1:6">
      <c r="A115" s="8" t="s">
        <v>4</v>
      </c>
      <c r="B115" s="9">
        <v>13</v>
      </c>
      <c r="C115" s="9">
        <v>5</v>
      </c>
      <c r="D115" s="9">
        <v>120</v>
      </c>
      <c r="E115" s="9">
        <v>28</v>
      </c>
      <c r="F115" s="10">
        <f>SUM(B115:E115)</f>
        <v>166</v>
      </c>
    </row>
    <row r="116" spans="1:6">
      <c r="A116" s="8" t="s">
        <v>5</v>
      </c>
      <c r="B116" s="9">
        <v>110</v>
      </c>
      <c r="C116" s="9">
        <v>15</v>
      </c>
      <c r="D116" s="9">
        <v>237</v>
      </c>
      <c r="E116" s="9">
        <v>89</v>
      </c>
      <c r="F116" s="10">
        <f>SUM(B116:E116)</f>
        <v>451</v>
      </c>
    </row>
    <row r="117" spans="1:6" ht="13.8" thickBot="1">
      <c r="A117" s="19"/>
      <c r="B117" s="15"/>
      <c r="C117" s="15"/>
      <c r="D117" s="15"/>
      <c r="E117" s="15"/>
      <c r="F117" s="20"/>
    </row>
    <row r="118" spans="1:6" ht="13.8" thickBot="1">
      <c r="A118" s="21" t="s">
        <v>18</v>
      </c>
      <c r="B118" s="23">
        <f>B115+B112+B109+B13+B106+B103+B100+B97+B94+B91+B88+B85+B82+B79+B76+B73+B70+B67+B64+B61+B58+B55+B52+B49+B46+B43+B40+B37+B34+B31+B28+B25+B22+B19+B16+B10+B7</f>
        <v>1244</v>
      </c>
      <c r="C118" s="23">
        <f>C115+C112+C109+C13+C106+C103+C100+C97+C94+C91+C88+C85+C82+C79+C76+C73+C70+C67+C64+C61+C58+C55+C52+C49+C46+C43+C40+C37+C34+C31+C28+C25+C22+C19+C16+C10+C7</f>
        <v>1431</v>
      </c>
      <c r="D118" s="23">
        <f>D115+D112+D109+D13+D106+D103+D100+D97+D94+D91+D88+D85+D82+D79+D76+D73+D70+D67+D64+D61+D58+D55+D52+D49+D46+D43+D40+D37+D34+D31+D28+D25+D22+D19+D16+D10+D7</f>
        <v>4035</v>
      </c>
      <c r="E118" s="23">
        <f>E115+E112+E109+E13+E106+E103+E100+E97+E94+E91+E88+E85+E82+E79+E76+E73+E70+E67+E64+E61+E58+E55+E52+E49+E46+E43+E40+E37+E34+E31+E28+E25+E22+E19+E16+E10+E7</f>
        <v>3332</v>
      </c>
      <c r="F118" s="23">
        <f>F115+F112+F109+F13+F106+F103+F100+F97+F94+F91+F88+F85+F82+F79+F76+F73+F70+F67+F64+F61+F58+F55+F52+F49+F46+F43+F40+F37+F34+F31+F28+F25+F22+F19+F16+F10+F7</f>
        <v>10042</v>
      </c>
    </row>
    <row r="119" spans="1:6" ht="13.8" thickBot="1">
      <c r="A119" s="22" t="s">
        <v>19</v>
      </c>
      <c r="B119" s="23">
        <f>B116+B113+B110+B107+B104+B14+B101+B98+B95+B92+B89+B86+B83+B80+B77+B74+B71+B68+B65+B62+B59+B56+B53+B50+B47+B44+B41+B38+B35+B32+B29+B26+B23+B20+B17+B11+B8</f>
        <v>5669</v>
      </c>
      <c r="C119" s="23">
        <f>C116+C113+C110+C107+C104+C14+C101+C98+C95+C92+C89+C86+C83+C80+C77+C74+C71+C68+C65+C62+C59+C56+C53+C50+C47+C44+C41+C38+C35+C32+C29+C26+C23+C20+C17+C11+C8</f>
        <v>3812</v>
      </c>
      <c r="D119" s="23">
        <f>D116+D113+D110+D107+D104+D14+D101+D98+D95+D92+D89+D86+D83+D80+D77+D74+D71+D68+D65+D62+D59+D56+D53+D50+D47+D44+D41+D38+D35+D32+D29+D26+D23+D20+D17+D11+D8</f>
        <v>8457</v>
      </c>
      <c r="E119" s="23">
        <f>E116+E113+E110+E107+E104+E14+E101+E98+E95+E92+E89+E86+E83+E80+E77+E74+E71+E68+E65+E62+E59+E56+E53+E50+E47+E44+E41+E38+E35+E32+E29+E26+E23+E20+E17+E11+E8</f>
        <v>9062</v>
      </c>
      <c r="F119" s="23">
        <f>F116+F113+F110+F107+F104+F14+F101+F98+F95+F92+F89+F86+F83+F80+F77+F74+F71+F68+F65+F62+F59+F56+F53+F50+F47+F44+F41+F38+F35+F32+F29+F26+F23+F20+F17+F11+F8</f>
        <v>27000</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8"/>
    </row>
    <row r="142" spans="1:6">
      <c r="A142" s="34"/>
      <c r="B142" s="88"/>
      <c r="C142" s="88"/>
      <c r="D142" s="88"/>
      <c r="E142" s="88"/>
      <c r="F142" s="89"/>
    </row>
    <row r="143" spans="1:6">
      <c r="A143" s="34"/>
      <c r="B143" s="34"/>
      <c r="C143" s="34"/>
      <c r="D143" s="34"/>
      <c r="E143" s="34"/>
      <c r="F143" s="34"/>
    </row>
    <row r="144" spans="1:6">
      <c r="A144" s="34"/>
      <c r="B144" s="34"/>
      <c r="C144" s="34"/>
      <c r="D144" s="34"/>
      <c r="E144" s="34"/>
      <c r="F144"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5.xml><?xml version="1.0" encoding="utf-8"?>
<worksheet xmlns="http://schemas.openxmlformats.org/spreadsheetml/2006/main" xmlns:r="http://schemas.openxmlformats.org/officeDocument/2006/relationships">
  <dimension ref="A1:F144"/>
  <sheetViews>
    <sheetView view="pageBreakPreview" zoomScaleNormal="75" zoomScaleSheetLayoutView="100" workbookViewId="0">
      <pane xSplit="1" ySplit="1" topLeftCell="B2" activePane="bottomRight" state="frozen"/>
      <selection pane="topRight" activeCell="B1" sqref="B1"/>
      <selection pane="bottomLeft" activeCell="A2" sqref="A2"/>
      <selection pane="bottomRight" activeCell="B119" sqref="B119:F119"/>
    </sheetView>
  </sheetViews>
  <sheetFormatPr defaultRowHeight="13.2"/>
  <cols>
    <col min="1" max="1" width="41.33203125" bestFit="1" customWidth="1"/>
    <col min="2" max="6" width="13.6640625" customWidth="1"/>
  </cols>
  <sheetData>
    <row r="1" spans="1:6" ht="17.399999999999999">
      <c r="A1" s="249" t="s">
        <v>169</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1553</v>
      </c>
      <c r="C7" s="9">
        <v>3100</v>
      </c>
      <c r="D7" s="9">
        <v>720</v>
      </c>
      <c r="E7" s="9">
        <v>1114</v>
      </c>
      <c r="F7" s="10">
        <f>SUM(B7:E7)</f>
        <v>6487</v>
      </c>
    </row>
    <row r="8" spans="1:6">
      <c r="A8" s="8" t="s">
        <v>5</v>
      </c>
      <c r="B8" s="9">
        <v>5735</v>
      </c>
      <c r="C8" s="9">
        <v>10548</v>
      </c>
      <c r="D8" s="9">
        <v>1896</v>
      </c>
      <c r="E8" s="9">
        <v>3022</v>
      </c>
      <c r="F8" s="10">
        <f>SUM(B8:E8)</f>
        <v>21201</v>
      </c>
    </row>
    <row r="9" spans="1:6">
      <c r="A9" s="6" t="s">
        <v>6</v>
      </c>
      <c r="B9" s="7"/>
      <c r="C9" s="7"/>
      <c r="D9" s="7"/>
      <c r="E9" s="7"/>
      <c r="F9" s="7"/>
    </row>
    <row r="10" spans="1:6">
      <c r="A10" s="11" t="s">
        <v>7</v>
      </c>
      <c r="B10" s="9">
        <v>55</v>
      </c>
      <c r="C10" s="9">
        <v>208</v>
      </c>
      <c r="D10" s="9">
        <v>226</v>
      </c>
      <c r="E10" s="9">
        <v>58</v>
      </c>
      <c r="F10" s="10">
        <f>SUM(B10:E10)</f>
        <v>547</v>
      </c>
    </row>
    <row r="11" spans="1:6">
      <c r="A11" s="11" t="s">
        <v>8</v>
      </c>
      <c r="B11" s="9">
        <v>255</v>
      </c>
      <c r="C11" s="9">
        <v>884</v>
      </c>
      <c r="D11" s="9">
        <v>685</v>
      </c>
      <c r="E11" s="9">
        <v>319</v>
      </c>
      <c r="F11" s="12">
        <f>SUM(B11:E11)</f>
        <v>2143</v>
      </c>
    </row>
    <row r="12" spans="1:6">
      <c r="A12" s="6" t="s">
        <v>183</v>
      </c>
      <c r="B12" s="7"/>
      <c r="C12" s="7"/>
      <c r="D12" s="7"/>
      <c r="E12" s="7"/>
      <c r="F12" s="7"/>
    </row>
    <row r="13" spans="1:6">
      <c r="A13" s="11" t="s">
        <v>7</v>
      </c>
      <c r="B13" s="9">
        <v>56</v>
      </c>
      <c r="C13" s="9">
        <v>145</v>
      </c>
      <c r="D13" s="9">
        <v>258</v>
      </c>
      <c r="E13" s="9">
        <v>69</v>
      </c>
      <c r="F13" s="10">
        <f>SUM(B13:E13)</f>
        <v>528</v>
      </c>
    </row>
    <row r="14" spans="1:6">
      <c r="A14" s="11" t="s">
        <v>8</v>
      </c>
      <c r="B14" s="9">
        <v>263</v>
      </c>
      <c r="C14" s="9">
        <v>726</v>
      </c>
      <c r="D14" s="9">
        <v>661</v>
      </c>
      <c r="E14" s="9">
        <v>357</v>
      </c>
      <c r="F14" s="12">
        <f>SUM(B14:E14)</f>
        <v>2007</v>
      </c>
    </row>
    <row r="15" spans="1:6">
      <c r="A15" s="6" t="s">
        <v>82</v>
      </c>
      <c r="B15" s="7"/>
      <c r="C15" s="7"/>
      <c r="D15" s="7"/>
      <c r="E15" s="7"/>
      <c r="F15" s="7"/>
    </row>
    <row r="16" spans="1:6">
      <c r="A16" s="11" t="s">
        <v>7</v>
      </c>
      <c r="B16" s="9">
        <v>121</v>
      </c>
      <c r="C16" s="9">
        <v>194</v>
      </c>
      <c r="D16" s="9">
        <v>481</v>
      </c>
      <c r="E16" s="9">
        <v>118</v>
      </c>
      <c r="F16" s="10">
        <f>SUM(B16:E16)</f>
        <v>914</v>
      </c>
    </row>
    <row r="17" spans="1:6">
      <c r="A17" s="11" t="s">
        <v>8</v>
      </c>
      <c r="B17" s="9">
        <v>488</v>
      </c>
      <c r="C17" s="9">
        <v>781</v>
      </c>
      <c r="D17" s="9">
        <v>695</v>
      </c>
      <c r="E17" s="9">
        <v>374</v>
      </c>
      <c r="F17" s="12">
        <f>SUM(B17:E17)</f>
        <v>2338</v>
      </c>
    </row>
    <row r="18" spans="1:6">
      <c r="A18" s="13" t="s">
        <v>145</v>
      </c>
      <c r="B18" s="16"/>
      <c r="C18" s="16"/>
      <c r="D18" s="16"/>
      <c r="E18" s="16"/>
      <c r="F18" s="14"/>
    </row>
    <row r="19" spans="1:6">
      <c r="A19" s="8" t="s">
        <v>4</v>
      </c>
      <c r="B19" s="9">
        <v>431</v>
      </c>
      <c r="C19" s="9">
        <v>452</v>
      </c>
      <c r="D19" s="9">
        <v>303</v>
      </c>
      <c r="E19" s="9">
        <v>362</v>
      </c>
      <c r="F19" s="10">
        <f>SUM(B19:E19)</f>
        <v>1548</v>
      </c>
    </row>
    <row r="20" spans="1:6">
      <c r="A20" s="8" t="s">
        <v>5</v>
      </c>
      <c r="B20" s="9">
        <v>1037</v>
      </c>
      <c r="C20" s="9">
        <v>906</v>
      </c>
      <c r="D20" s="9">
        <v>676</v>
      </c>
      <c r="E20" s="9">
        <v>834</v>
      </c>
      <c r="F20" s="10">
        <f>SUM(B20:E20)</f>
        <v>3453</v>
      </c>
    </row>
    <row r="21" spans="1:6">
      <c r="A21" s="13" t="s">
        <v>167</v>
      </c>
      <c r="B21" s="6"/>
      <c r="C21" s="6"/>
      <c r="D21" s="6"/>
      <c r="E21" s="6"/>
      <c r="F21" s="7"/>
    </row>
    <row r="22" spans="1:6">
      <c r="A22" s="8" t="s">
        <v>4</v>
      </c>
      <c r="B22" s="11">
        <v>108</v>
      </c>
      <c r="C22" s="11">
        <v>208</v>
      </c>
      <c r="D22" s="11">
        <v>269</v>
      </c>
      <c r="E22" s="11">
        <v>108</v>
      </c>
      <c r="F22" s="219">
        <f>SUM(E22,D22,C22,B22)</f>
        <v>693</v>
      </c>
    </row>
    <row r="23" spans="1:6">
      <c r="A23" s="8" t="s">
        <v>5</v>
      </c>
      <c r="B23" s="11">
        <v>409</v>
      </c>
      <c r="C23" s="11">
        <v>883</v>
      </c>
      <c r="D23" s="11">
        <v>722</v>
      </c>
      <c r="E23" s="11">
        <v>467</v>
      </c>
      <c r="F23" s="219">
        <f>SUM(E23,D23,C23,B23)</f>
        <v>2481</v>
      </c>
    </row>
    <row r="24" spans="1:6">
      <c r="A24" s="13" t="s">
        <v>83</v>
      </c>
      <c r="B24" s="7"/>
      <c r="C24" s="7"/>
      <c r="D24" s="7"/>
      <c r="E24" s="7"/>
      <c r="F24" s="7"/>
    </row>
    <row r="25" spans="1:6">
      <c r="A25" s="8" t="s">
        <v>4</v>
      </c>
      <c r="B25" s="9">
        <v>54</v>
      </c>
      <c r="C25" s="9">
        <v>140</v>
      </c>
      <c r="D25" s="9">
        <v>261</v>
      </c>
      <c r="E25" s="9">
        <v>62</v>
      </c>
      <c r="F25" s="10">
        <f>SUM(B25:E25)</f>
        <v>517</v>
      </c>
    </row>
    <row r="26" spans="1:6">
      <c r="A26" s="8" t="s">
        <v>5</v>
      </c>
      <c r="B26" s="9">
        <v>234</v>
      </c>
      <c r="C26" s="9">
        <v>714</v>
      </c>
      <c r="D26" s="9">
        <v>685</v>
      </c>
      <c r="E26" s="9">
        <v>339</v>
      </c>
      <c r="F26" s="12">
        <f>SUM(B26:E26)</f>
        <v>1972</v>
      </c>
    </row>
    <row r="27" spans="1:6">
      <c r="A27" s="13" t="s">
        <v>129</v>
      </c>
      <c r="B27" s="7"/>
      <c r="C27" s="7"/>
      <c r="D27" s="7"/>
      <c r="E27" s="7"/>
      <c r="F27" s="7"/>
    </row>
    <row r="28" spans="1:6">
      <c r="A28" s="17" t="s">
        <v>4</v>
      </c>
      <c r="B28" s="9">
        <v>162</v>
      </c>
      <c r="C28" s="9">
        <v>402</v>
      </c>
      <c r="D28" s="9">
        <v>272</v>
      </c>
      <c r="E28" s="9">
        <v>138</v>
      </c>
      <c r="F28" s="10">
        <f>SUM(B28:E28)</f>
        <v>974</v>
      </c>
    </row>
    <row r="29" spans="1:6">
      <c r="A29" s="8" t="s">
        <v>5</v>
      </c>
      <c r="B29" s="9">
        <v>323</v>
      </c>
      <c r="C29" s="9">
        <v>1267</v>
      </c>
      <c r="D29" s="9">
        <v>729</v>
      </c>
      <c r="E29" s="9">
        <v>328</v>
      </c>
      <c r="F29" s="12">
        <f>SUM(B29:E29)</f>
        <v>2647</v>
      </c>
    </row>
    <row r="30" spans="1:6">
      <c r="A30" s="13" t="s">
        <v>9</v>
      </c>
      <c r="B30" s="7"/>
      <c r="C30" s="7"/>
      <c r="D30" s="7"/>
      <c r="E30" s="7"/>
      <c r="F30" s="7"/>
    </row>
    <row r="31" spans="1:6">
      <c r="A31" s="8" t="s">
        <v>4</v>
      </c>
      <c r="B31" s="9">
        <v>130</v>
      </c>
      <c r="C31" s="9">
        <v>337</v>
      </c>
      <c r="D31" s="9">
        <v>275</v>
      </c>
      <c r="E31" s="9">
        <v>112</v>
      </c>
      <c r="F31" s="10">
        <f>SUM(B31:E31)</f>
        <v>854</v>
      </c>
    </row>
    <row r="32" spans="1:6">
      <c r="A32" s="8" t="s">
        <v>5</v>
      </c>
      <c r="B32" s="9">
        <v>522</v>
      </c>
      <c r="C32" s="9">
        <v>1398</v>
      </c>
      <c r="D32" s="9">
        <v>756</v>
      </c>
      <c r="E32" s="9">
        <v>492</v>
      </c>
      <c r="F32" s="12">
        <f>SUM(B32:E32)</f>
        <v>3168</v>
      </c>
    </row>
    <row r="33" spans="1:6">
      <c r="A33" s="13" t="s">
        <v>179</v>
      </c>
      <c r="B33" s="7"/>
      <c r="C33" s="7"/>
      <c r="D33" s="7"/>
      <c r="E33" s="7"/>
      <c r="F33" s="7"/>
    </row>
    <row r="34" spans="1:6">
      <c r="A34" s="8" t="s">
        <v>4</v>
      </c>
      <c r="B34" s="9">
        <v>62</v>
      </c>
      <c r="C34" s="9">
        <v>138</v>
      </c>
      <c r="D34" s="9">
        <v>270</v>
      </c>
      <c r="E34" s="9">
        <v>57</v>
      </c>
      <c r="F34" s="10">
        <f>SUM(B34:E34)</f>
        <v>527</v>
      </c>
    </row>
    <row r="35" spans="1:6">
      <c r="A35" s="8" t="s">
        <v>5</v>
      </c>
      <c r="B35" s="9">
        <v>256</v>
      </c>
      <c r="C35" s="9">
        <v>610</v>
      </c>
      <c r="D35" s="9">
        <v>702</v>
      </c>
      <c r="E35" s="9">
        <v>311</v>
      </c>
      <c r="F35" s="12">
        <f>SUM(B35:E35)</f>
        <v>1879</v>
      </c>
    </row>
    <row r="36" spans="1:6">
      <c r="A36" s="13" t="s">
        <v>10</v>
      </c>
      <c r="B36" s="7"/>
      <c r="C36" s="7"/>
      <c r="D36" s="7"/>
      <c r="E36" s="7"/>
      <c r="F36" s="7"/>
    </row>
    <row r="37" spans="1:6">
      <c r="A37" s="17" t="s">
        <v>4</v>
      </c>
      <c r="B37" s="9">
        <v>67</v>
      </c>
      <c r="C37" s="9">
        <v>1112</v>
      </c>
      <c r="D37" s="9">
        <v>267</v>
      </c>
      <c r="E37" s="9">
        <v>191</v>
      </c>
      <c r="F37" s="10">
        <f>SUM(B37:E37)</f>
        <v>1637</v>
      </c>
    </row>
    <row r="38" spans="1:6">
      <c r="A38" s="8" t="s">
        <v>5</v>
      </c>
      <c r="B38" s="9">
        <v>264</v>
      </c>
      <c r="C38" s="9">
        <v>2978</v>
      </c>
      <c r="D38" s="9">
        <v>717</v>
      </c>
      <c r="E38" s="9">
        <v>686</v>
      </c>
      <c r="F38" s="12">
        <f>SUM(B38:E38)</f>
        <v>4645</v>
      </c>
    </row>
    <row r="39" spans="1:6">
      <c r="A39" s="13" t="s">
        <v>149</v>
      </c>
      <c r="B39" s="16"/>
      <c r="C39" s="16"/>
      <c r="D39" s="16"/>
      <c r="E39" s="16"/>
      <c r="F39" s="14"/>
    </row>
    <row r="40" spans="1:6">
      <c r="A40" s="8" t="s">
        <v>4</v>
      </c>
      <c r="B40" s="9">
        <v>52</v>
      </c>
      <c r="C40" s="9">
        <v>52</v>
      </c>
      <c r="D40" s="9">
        <v>262</v>
      </c>
      <c r="E40" s="9">
        <v>88</v>
      </c>
      <c r="F40" s="10">
        <f>SUM(B40:E40)</f>
        <v>454</v>
      </c>
    </row>
    <row r="41" spans="1:6">
      <c r="A41" s="8" t="s">
        <v>5</v>
      </c>
      <c r="B41" s="9">
        <v>230</v>
      </c>
      <c r="C41" s="9">
        <v>230</v>
      </c>
      <c r="D41" s="9">
        <v>674</v>
      </c>
      <c r="E41" s="9">
        <v>673</v>
      </c>
      <c r="F41" s="10">
        <f>SUM(B41:E41)</f>
        <v>1807</v>
      </c>
    </row>
    <row r="42" spans="1:6">
      <c r="A42" s="6" t="s">
        <v>154</v>
      </c>
      <c r="B42" s="7"/>
      <c r="C42" s="7"/>
      <c r="D42" s="7"/>
      <c r="E42" s="7"/>
      <c r="F42" s="7"/>
    </row>
    <row r="43" spans="1:6">
      <c r="A43" s="8" t="s">
        <v>4</v>
      </c>
      <c r="B43" s="9">
        <v>135</v>
      </c>
      <c r="C43" s="9">
        <v>135</v>
      </c>
      <c r="D43" s="9">
        <v>258</v>
      </c>
      <c r="E43" s="9">
        <v>52</v>
      </c>
      <c r="F43" s="219">
        <f>SUM(E43,D43,C43,B43)</f>
        <v>580</v>
      </c>
    </row>
    <row r="44" spans="1:6">
      <c r="A44" s="8" t="s">
        <v>5</v>
      </c>
      <c r="B44" s="9">
        <v>698</v>
      </c>
      <c r="C44" s="9">
        <v>698</v>
      </c>
      <c r="D44" s="9">
        <v>663</v>
      </c>
      <c r="E44" s="9">
        <v>290</v>
      </c>
      <c r="F44" s="219">
        <f>SUM(E44,D44,C44,B44)</f>
        <v>2349</v>
      </c>
    </row>
    <row r="45" spans="1:6">
      <c r="A45" s="13" t="s">
        <v>131</v>
      </c>
      <c r="B45" s="7"/>
      <c r="C45" s="7"/>
      <c r="D45" s="7"/>
      <c r="E45" s="7"/>
      <c r="F45" s="7"/>
    </row>
    <row r="46" spans="1:6">
      <c r="A46" s="17" t="s">
        <v>4</v>
      </c>
      <c r="B46" s="9">
        <v>59</v>
      </c>
      <c r="C46" s="9">
        <v>158</v>
      </c>
      <c r="D46" s="9">
        <v>267</v>
      </c>
      <c r="E46" s="9">
        <v>56</v>
      </c>
      <c r="F46" s="10">
        <f>SUM(B46:E46)</f>
        <v>540</v>
      </c>
    </row>
    <row r="47" spans="1:6">
      <c r="A47" s="8" t="s">
        <v>5</v>
      </c>
      <c r="B47" s="9">
        <v>284</v>
      </c>
      <c r="C47" s="9">
        <v>801</v>
      </c>
      <c r="D47" s="9">
        <v>694</v>
      </c>
      <c r="E47" s="9">
        <v>296</v>
      </c>
      <c r="F47" s="12">
        <f>SUM(B47:E47)</f>
        <v>2075</v>
      </c>
    </row>
    <row r="48" spans="1:6">
      <c r="A48" s="13" t="s">
        <v>11</v>
      </c>
      <c r="B48" s="16"/>
      <c r="C48" s="16"/>
      <c r="D48" s="16"/>
      <c r="E48" s="16"/>
      <c r="F48" s="14"/>
    </row>
    <row r="49" spans="1:6">
      <c r="A49" s="8" t="s">
        <v>4</v>
      </c>
      <c r="B49" s="9">
        <v>132</v>
      </c>
      <c r="C49" s="9">
        <v>132</v>
      </c>
      <c r="D49" s="9">
        <v>280</v>
      </c>
      <c r="E49" s="9">
        <v>166</v>
      </c>
      <c r="F49" s="10">
        <f>SUM(B49:E49)</f>
        <v>710</v>
      </c>
    </row>
    <row r="50" spans="1:6">
      <c r="A50" s="8" t="s">
        <v>5</v>
      </c>
      <c r="B50" s="9">
        <v>559</v>
      </c>
      <c r="C50" s="9">
        <v>559</v>
      </c>
      <c r="D50" s="9">
        <v>725</v>
      </c>
      <c r="E50" s="9">
        <v>620</v>
      </c>
      <c r="F50" s="10">
        <f>SUM(B50:E50)</f>
        <v>2463</v>
      </c>
    </row>
    <row r="51" spans="1:6">
      <c r="A51" s="13" t="s">
        <v>12</v>
      </c>
      <c r="B51" s="16"/>
      <c r="C51" s="16"/>
      <c r="D51" s="16"/>
      <c r="E51" s="16"/>
      <c r="F51" s="14"/>
    </row>
    <row r="52" spans="1:6">
      <c r="A52" s="8" t="s">
        <v>4</v>
      </c>
      <c r="B52" s="9">
        <v>230</v>
      </c>
      <c r="C52" s="9">
        <v>275</v>
      </c>
      <c r="D52" s="9">
        <v>275</v>
      </c>
      <c r="E52" s="9">
        <v>208</v>
      </c>
      <c r="F52" s="10">
        <f>SUM(B52:E52)</f>
        <v>988</v>
      </c>
    </row>
    <row r="53" spans="1:6">
      <c r="A53" s="8" t="s">
        <v>5</v>
      </c>
      <c r="B53" s="9">
        <v>651</v>
      </c>
      <c r="C53" s="9">
        <v>982</v>
      </c>
      <c r="D53" s="9">
        <v>747</v>
      </c>
      <c r="E53" s="9">
        <v>582</v>
      </c>
      <c r="F53" s="10">
        <f>SUM(B53:E53)</f>
        <v>2962</v>
      </c>
    </row>
    <row r="54" spans="1:6">
      <c r="A54" s="13" t="s">
        <v>147</v>
      </c>
      <c r="B54" s="16"/>
      <c r="C54" s="16"/>
      <c r="D54" s="16"/>
      <c r="E54" s="16"/>
      <c r="F54" s="14"/>
    </row>
    <row r="55" spans="1:6">
      <c r="A55" s="8" t="s">
        <v>4</v>
      </c>
      <c r="B55" s="9">
        <v>24</v>
      </c>
      <c r="C55" s="9">
        <v>160</v>
      </c>
      <c r="D55" s="9"/>
      <c r="E55" s="9">
        <v>187</v>
      </c>
      <c r="F55" s="10">
        <f>SUM(B55:E55)</f>
        <v>371</v>
      </c>
    </row>
    <row r="56" spans="1:6">
      <c r="A56" s="8" t="s">
        <v>5</v>
      </c>
      <c r="B56" s="9">
        <v>38</v>
      </c>
      <c r="C56" s="9">
        <v>576</v>
      </c>
      <c r="D56" s="9"/>
      <c r="E56" s="9">
        <v>743</v>
      </c>
      <c r="F56" s="10">
        <f>SUM(B56:E56)</f>
        <v>1357</v>
      </c>
    </row>
    <row r="57" spans="1:6">
      <c r="A57" s="13" t="s">
        <v>105</v>
      </c>
      <c r="B57" s="16"/>
      <c r="C57" s="16"/>
      <c r="D57" s="16"/>
      <c r="E57" s="16"/>
      <c r="F57" s="14"/>
    </row>
    <row r="58" spans="1:6">
      <c r="A58" s="8" t="s">
        <v>4</v>
      </c>
      <c r="B58" s="9">
        <v>10</v>
      </c>
      <c r="C58" s="9">
        <v>1018</v>
      </c>
      <c r="D58" s="9"/>
      <c r="E58" s="9">
        <v>98</v>
      </c>
      <c r="F58" s="10">
        <f>SUM(B58:E58)</f>
        <v>1126</v>
      </c>
    </row>
    <row r="59" spans="1:6">
      <c r="A59" s="8" t="s">
        <v>5</v>
      </c>
      <c r="B59" s="9">
        <v>63</v>
      </c>
      <c r="C59" s="9">
        <v>5801</v>
      </c>
      <c r="D59" s="9"/>
      <c r="E59" s="9">
        <v>501</v>
      </c>
      <c r="F59" s="10">
        <f>SUM(B59:E59)</f>
        <v>6365</v>
      </c>
    </row>
    <row r="60" spans="1:6">
      <c r="A60" s="13" t="s">
        <v>104</v>
      </c>
      <c r="B60" s="16"/>
      <c r="C60" s="16"/>
      <c r="D60" s="16"/>
      <c r="E60" s="16"/>
      <c r="F60" s="14"/>
    </row>
    <row r="61" spans="1:6">
      <c r="A61" s="8" t="s">
        <v>4</v>
      </c>
      <c r="B61" s="9">
        <v>65</v>
      </c>
      <c r="C61" s="9">
        <v>147</v>
      </c>
      <c r="D61" s="9">
        <v>273</v>
      </c>
      <c r="E61" s="9">
        <v>104</v>
      </c>
      <c r="F61" s="10">
        <f>SUM(B61:E61)</f>
        <v>589</v>
      </c>
    </row>
    <row r="62" spans="1:6">
      <c r="A62" s="8" t="s">
        <v>5</v>
      </c>
      <c r="B62" s="9">
        <v>282</v>
      </c>
      <c r="C62" s="9">
        <v>766</v>
      </c>
      <c r="D62" s="9">
        <v>748</v>
      </c>
      <c r="E62" s="9">
        <v>548</v>
      </c>
      <c r="F62" s="10">
        <f>SUM(B62:E62)</f>
        <v>2344</v>
      </c>
    </row>
    <row r="63" spans="1:6">
      <c r="A63" s="13" t="s">
        <v>146</v>
      </c>
      <c r="B63" s="16"/>
      <c r="C63" s="16"/>
      <c r="D63" s="16"/>
      <c r="E63" s="16"/>
      <c r="F63" s="14"/>
    </row>
    <row r="64" spans="1:6">
      <c r="A64" s="8" t="s">
        <v>4</v>
      </c>
      <c r="B64" s="9">
        <v>180</v>
      </c>
      <c r="C64" s="9">
        <v>660</v>
      </c>
      <c r="D64" s="9">
        <v>313</v>
      </c>
      <c r="E64" s="9">
        <v>166</v>
      </c>
      <c r="F64" s="10">
        <f>SUM(B64:E64)</f>
        <v>1319</v>
      </c>
    </row>
    <row r="65" spans="1:6">
      <c r="A65" s="8" t="s">
        <v>5</v>
      </c>
      <c r="B65" s="9">
        <v>368</v>
      </c>
      <c r="C65" s="9">
        <v>928</v>
      </c>
      <c r="D65" s="9">
        <v>771</v>
      </c>
      <c r="E65" s="9">
        <v>401</v>
      </c>
      <c r="F65" s="10">
        <f>SUM(B65:E65)</f>
        <v>2468</v>
      </c>
    </row>
    <row r="66" spans="1:6">
      <c r="A66" s="13" t="s">
        <v>13</v>
      </c>
      <c r="B66" s="16"/>
      <c r="C66" s="16"/>
      <c r="D66" s="16"/>
      <c r="E66" s="16"/>
      <c r="F66" s="14"/>
    </row>
    <row r="67" spans="1:6">
      <c r="A67" s="8" t="s">
        <v>4</v>
      </c>
      <c r="B67" s="9">
        <v>205</v>
      </c>
      <c r="C67" s="9">
        <v>2260</v>
      </c>
      <c r="D67" s="9">
        <v>274</v>
      </c>
      <c r="E67" s="9">
        <v>318</v>
      </c>
      <c r="F67" s="10">
        <f>SUM(B67:E67)</f>
        <v>3057</v>
      </c>
    </row>
    <row r="68" spans="1:6">
      <c r="A68" s="8" t="s">
        <v>5</v>
      </c>
      <c r="B68" s="9">
        <v>496</v>
      </c>
      <c r="C68" s="9">
        <v>7511</v>
      </c>
      <c r="D68" s="9">
        <v>686</v>
      </c>
      <c r="E68" s="9">
        <v>920</v>
      </c>
      <c r="F68" s="10">
        <f>SUM(B68:E68)</f>
        <v>9613</v>
      </c>
    </row>
    <row r="69" spans="1:6">
      <c r="A69" s="13" t="s">
        <v>14</v>
      </c>
      <c r="B69" s="7"/>
      <c r="C69" s="7"/>
      <c r="D69" s="7"/>
      <c r="E69" s="7"/>
      <c r="F69" s="14"/>
    </row>
    <row r="70" spans="1:6">
      <c r="A70" s="8" t="s">
        <v>4</v>
      </c>
      <c r="B70" s="9">
        <v>282</v>
      </c>
      <c r="C70" s="9">
        <v>678</v>
      </c>
      <c r="D70" s="9">
        <v>441</v>
      </c>
      <c r="E70" s="9">
        <v>558</v>
      </c>
      <c r="F70" s="10">
        <f>SUM(B70:E70)</f>
        <v>1959</v>
      </c>
    </row>
    <row r="71" spans="1:6">
      <c r="A71" s="8" t="s">
        <v>5</v>
      </c>
      <c r="B71" s="9">
        <v>714</v>
      </c>
      <c r="C71" s="9">
        <v>1842</v>
      </c>
      <c r="D71" s="9">
        <v>733</v>
      </c>
      <c r="E71" s="9">
        <v>1420</v>
      </c>
      <c r="F71" s="10">
        <f>SUM(B71:E71)</f>
        <v>4709</v>
      </c>
    </row>
    <row r="72" spans="1:6">
      <c r="A72" s="13" t="s">
        <v>15</v>
      </c>
      <c r="B72" s="7"/>
      <c r="C72" s="7"/>
      <c r="D72" s="7"/>
      <c r="E72" s="7"/>
      <c r="F72" s="7"/>
    </row>
    <row r="73" spans="1:6">
      <c r="A73" s="8" t="s">
        <v>4</v>
      </c>
      <c r="B73" s="9">
        <v>124</v>
      </c>
      <c r="C73" s="9">
        <v>180</v>
      </c>
      <c r="D73" s="9">
        <v>310</v>
      </c>
      <c r="E73" s="9">
        <v>128</v>
      </c>
      <c r="F73" s="10">
        <f>SUM(B73:E73)</f>
        <v>742</v>
      </c>
    </row>
    <row r="74" spans="1:6">
      <c r="A74" s="8" t="s">
        <v>5</v>
      </c>
      <c r="B74" s="9">
        <v>688</v>
      </c>
      <c r="C74" s="9">
        <v>819</v>
      </c>
      <c r="D74" s="9">
        <v>688</v>
      </c>
      <c r="E74" s="9">
        <v>570</v>
      </c>
      <c r="F74" s="12">
        <f>SUM(B74:E74)</f>
        <v>2765</v>
      </c>
    </row>
    <row r="75" spans="1:6">
      <c r="A75" s="13" t="s">
        <v>16</v>
      </c>
      <c r="B75" s="7"/>
      <c r="C75" s="7"/>
      <c r="D75" s="7"/>
      <c r="E75" s="7"/>
      <c r="F75" s="7"/>
    </row>
    <row r="76" spans="1:6">
      <c r="A76" s="8" t="s">
        <v>4</v>
      </c>
      <c r="B76" s="9">
        <v>100</v>
      </c>
      <c r="C76" s="9">
        <v>2895</v>
      </c>
      <c r="D76" s="9">
        <v>276</v>
      </c>
      <c r="E76" s="9">
        <v>307</v>
      </c>
      <c r="F76" s="10">
        <f>SUM(B76:E76)</f>
        <v>3578</v>
      </c>
    </row>
    <row r="77" spans="1:6">
      <c r="A77" s="8" t="s">
        <v>5</v>
      </c>
      <c r="B77" s="9">
        <v>357</v>
      </c>
      <c r="C77" s="9">
        <v>8466</v>
      </c>
      <c r="D77" s="9">
        <v>680</v>
      </c>
      <c r="E77" s="9">
        <v>1084</v>
      </c>
      <c r="F77" s="12">
        <f>SUM(B77:E77)</f>
        <v>10587</v>
      </c>
    </row>
    <row r="78" spans="1:6">
      <c r="A78" s="13" t="s">
        <v>108</v>
      </c>
      <c r="B78" s="7"/>
      <c r="C78" s="7"/>
      <c r="D78" s="7"/>
      <c r="E78" s="7"/>
      <c r="F78" s="7"/>
    </row>
    <row r="79" spans="1:6">
      <c r="A79" s="8" t="s">
        <v>4</v>
      </c>
      <c r="B79" s="9">
        <v>76</v>
      </c>
      <c r="C79" s="9">
        <v>187</v>
      </c>
      <c r="D79" s="9">
        <v>263</v>
      </c>
      <c r="E79" s="9">
        <v>73</v>
      </c>
      <c r="F79" s="10">
        <f>SUM(B79:E79)</f>
        <v>599</v>
      </c>
    </row>
    <row r="80" spans="1:6">
      <c r="A80" s="8" t="s">
        <v>5</v>
      </c>
      <c r="B80" s="9">
        <v>244</v>
      </c>
      <c r="C80" s="9">
        <v>898</v>
      </c>
      <c r="D80" s="9">
        <v>693</v>
      </c>
      <c r="E80" s="9">
        <v>340</v>
      </c>
      <c r="F80" s="12">
        <f>SUM(B80:E80)</f>
        <v>2175</v>
      </c>
    </row>
    <row r="81" spans="1:6">
      <c r="A81" s="13" t="s">
        <v>74</v>
      </c>
      <c r="B81" s="7"/>
      <c r="C81" s="7"/>
      <c r="D81" s="7"/>
      <c r="E81" s="7"/>
      <c r="F81" s="7"/>
    </row>
    <row r="82" spans="1:6">
      <c r="A82" s="8" t="s">
        <v>4</v>
      </c>
      <c r="B82" s="9">
        <v>7</v>
      </c>
      <c r="C82" s="9">
        <v>24</v>
      </c>
      <c r="D82" s="9">
        <v>2</v>
      </c>
      <c r="E82" s="9">
        <v>22</v>
      </c>
      <c r="F82" s="10">
        <f>SUM(B82:E82)</f>
        <v>55</v>
      </c>
    </row>
    <row r="83" spans="1:6">
      <c r="A83" s="8" t="s">
        <v>5</v>
      </c>
      <c r="B83" s="9">
        <v>21</v>
      </c>
      <c r="C83" s="9">
        <v>27</v>
      </c>
      <c r="D83" s="9">
        <v>3</v>
      </c>
      <c r="E83" s="9">
        <v>31</v>
      </c>
      <c r="F83" s="12">
        <f>SUM(B83:E83)</f>
        <v>82</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12</v>
      </c>
      <c r="C88" s="9">
        <v>1392</v>
      </c>
      <c r="D88" s="9"/>
      <c r="E88" s="9">
        <v>377</v>
      </c>
      <c r="F88" s="10">
        <f>SUM(B88:E88)</f>
        <v>1781</v>
      </c>
    </row>
    <row r="89" spans="1:6">
      <c r="A89" s="8" t="s">
        <v>5</v>
      </c>
      <c r="B89" s="9">
        <v>49</v>
      </c>
      <c r="C89" s="9">
        <v>5789</v>
      </c>
      <c r="D89" s="9"/>
      <c r="E89" s="9">
        <v>1211</v>
      </c>
      <c r="F89" s="10">
        <f>SUM(B89:E89)</f>
        <v>7049</v>
      </c>
    </row>
    <row r="90" spans="1:6">
      <c r="A90" s="13" t="s">
        <v>151</v>
      </c>
      <c r="B90" s="7"/>
      <c r="C90" s="7"/>
      <c r="D90" s="7"/>
      <c r="E90" s="7"/>
      <c r="F90" s="7"/>
    </row>
    <row r="91" spans="1:6">
      <c r="A91" s="8" t="s">
        <v>4</v>
      </c>
      <c r="B91" s="9">
        <v>26</v>
      </c>
      <c r="C91" s="9">
        <v>861</v>
      </c>
      <c r="D91" s="9">
        <v>1</v>
      </c>
      <c r="E91" s="9">
        <v>887</v>
      </c>
      <c r="F91" s="10">
        <f>SUM(B91:E91)</f>
        <v>1775</v>
      </c>
    </row>
    <row r="92" spans="1:6">
      <c r="A92" s="8" t="s">
        <v>5</v>
      </c>
      <c r="B92" s="9">
        <v>161</v>
      </c>
      <c r="C92" s="9">
        <v>3205</v>
      </c>
      <c r="D92" s="9">
        <v>0</v>
      </c>
      <c r="E92" s="9">
        <v>3421</v>
      </c>
      <c r="F92" s="12">
        <f>SUM(B92:E92)</f>
        <v>6787</v>
      </c>
    </row>
    <row r="93" spans="1:6">
      <c r="A93" s="13" t="s">
        <v>85</v>
      </c>
      <c r="B93" s="16"/>
      <c r="C93" s="16"/>
      <c r="D93" s="16"/>
      <c r="E93" s="16"/>
      <c r="F93" s="14"/>
    </row>
    <row r="94" spans="1:6">
      <c r="A94" s="8" t="s">
        <v>4</v>
      </c>
      <c r="B94" s="9">
        <v>115</v>
      </c>
      <c r="C94" s="9">
        <v>178</v>
      </c>
      <c r="D94" s="9">
        <v>268</v>
      </c>
      <c r="E94" s="9">
        <v>81</v>
      </c>
      <c r="F94" s="10">
        <f>SUM(B94:E94)</f>
        <v>642</v>
      </c>
    </row>
    <row r="95" spans="1:6">
      <c r="A95" s="8" t="s">
        <v>5</v>
      </c>
      <c r="B95" s="9">
        <v>510</v>
      </c>
      <c r="C95" s="9">
        <v>913</v>
      </c>
      <c r="D95" s="9">
        <v>704</v>
      </c>
      <c r="E95" s="9">
        <v>422</v>
      </c>
      <c r="F95" s="10">
        <f>SUM(B95:E95)</f>
        <v>2549</v>
      </c>
    </row>
    <row r="96" spans="1:6">
      <c r="A96" s="13" t="s">
        <v>148</v>
      </c>
      <c r="B96" s="16"/>
      <c r="C96" s="16"/>
      <c r="D96" s="16"/>
      <c r="E96" s="16"/>
      <c r="F96" s="14"/>
    </row>
    <row r="97" spans="1:6">
      <c r="A97" s="8" t="s">
        <v>4</v>
      </c>
      <c r="B97" s="9">
        <v>475</v>
      </c>
      <c r="C97" s="9">
        <v>613</v>
      </c>
      <c r="D97" s="9">
        <v>3</v>
      </c>
      <c r="E97" s="9">
        <v>148</v>
      </c>
      <c r="F97" s="10">
        <f>SUM(B97:E97)</f>
        <v>1239</v>
      </c>
    </row>
    <row r="98" spans="1:6">
      <c r="A98" s="8" t="s">
        <v>5</v>
      </c>
      <c r="B98" s="9">
        <v>1212</v>
      </c>
      <c r="C98" s="9">
        <v>976</v>
      </c>
      <c r="D98" s="9">
        <v>0</v>
      </c>
      <c r="E98" s="9">
        <v>154</v>
      </c>
      <c r="F98" s="10">
        <f>SUM(B98:E98)</f>
        <v>2342</v>
      </c>
    </row>
    <row r="99" spans="1:6">
      <c r="A99" s="13" t="s">
        <v>17</v>
      </c>
      <c r="B99" s="16"/>
      <c r="C99" s="16"/>
      <c r="D99" s="16"/>
      <c r="E99" s="16"/>
      <c r="F99" s="14"/>
    </row>
    <row r="100" spans="1:6">
      <c r="A100" s="8" t="s">
        <v>4</v>
      </c>
      <c r="B100" s="9">
        <v>81</v>
      </c>
      <c r="C100" s="9">
        <v>1218</v>
      </c>
      <c r="D100" s="9">
        <v>290</v>
      </c>
      <c r="E100" s="9">
        <v>192</v>
      </c>
      <c r="F100" s="10">
        <f>SUM(B100:E100)</f>
        <v>1781</v>
      </c>
    </row>
    <row r="101" spans="1:6">
      <c r="A101" s="8" t="s">
        <v>5</v>
      </c>
      <c r="B101" s="9">
        <v>317</v>
      </c>
      <c r="C101" s="9">
        <v>3380</v>
      </c>
      <c r="D101" s="9">
        <v>881</v>
      </c>
      <c r="E101" s="9">
        <v>754</v>
      </c>
      <c r="F101" s="10">
        <f>SUM(B101:E101)</f>
        <v>5332</v>
      </c>
    </row>
    <row r="102" spans="1:6">
      <c r="A102" s="13" t="s">
        <v>92</v>
      </c>
      <c r="B102" s="7"/>
      <c r="C102" s="7"/>
      <c r="D102" s="7"/>
      <c r="E102" s="7"/>
      <c r="F102" s="14"/>
    </row>
    <row r="103" spans="1:6">
      <c r="A103" s="8" t="s">
        <v>4</v>
      </c>
      <c r="B103" s="9">
        <v>58</v>
      </c>
      <c r="C103" s="9">
        <v>144</v>
      </c>
      <c r="D103" s="9">
        <v>269</v>
      </c>
      <c r="E103" s="9">
        <v>62</v>
      </c>
      <c r="F103" s="10">
        <f>SUM(B103:E103)</f>
        <v>533</v>
      </c>
    </row>
    <row r="104" spans="1:6">
      <c r="A104" s="8" t="s">
        <v>5</v>
      </c>
      <c r="B104" s="9">
        <v>238</v>
      </c>
      <c r="C104" s="9">
        <v>705</v>
      </c>
      <c r="D104" s="9">
        <v>674</v>
      </c>
      <c r="E104" s="9">
        <v>315</v>
      </c>
      <c r="F104" s="10">
        <f>SUM(B104:E104)</f>
        <v>1932</v>
      </c>
    </row>
    <row r="105" spans="1:6">
      <c r="A105" s="13" t="s">
        <v>75</v>
      </c>
      <c r="B105" s="7"/>
      <c r="C105" s="7"/>
      <c r="D105" s="7"/>
      <c r="E105" s="7"/>
      <c r="F105" s="14"/>
    </row>
    <row r="106" spans="1:6">
      <c r="A106" s="8" t="s">
        <v>4</v>
      </c>
      <c r="B106" s="9">
        <v>6</v>
      </c>
      <c r="C106" s="9">
        <v>266</v>
      </c>
      <c r="D106" s="9">
        <v>5</v>
      </c>
      <c r="E106" s="9">
        <v>76</v>
      </c>
      <c r="F106" s="10">
        <f>SUM(B106:E106)</f>
        <v>353</v>
      </c>
    </row>
    <row r="107" spans="1:6">
      <c r="A107" s="8" t="s">
        <v>5</v>
      </c>
      <c r="B107" s="9">
        <v>38</v>
      </c>
      <c r="C107" s="9">
        <v>1284</v>
      </c>
      <c r="D107" s="9">
        <v>6</v>
      </c>
      <c r="E107" s="9">
        <v>581</v>
      </c>
      <c r="F107" s="10">
        <f>SUM(B107:E107)</f>
        <v>1909</v>
      </c>
    </row>
    <row r="108" spans="1:6">
      <c r="A108" s="13" t="s">
        <v>106</v>
      </c>
      <c r="B108" s="7"/>
      <c r="C108" s="7"/>
      <c r="D108" s="7"/>
      <c r="E108" s="7"/>
      <c r="F108" s="14"/>
    </row>
    <row r="109" spans="1:6">
      <c r="A109" s="8" t="s">
        <v>4</v>
      </c>
      <c r="B109" s="9">
        <v>29</v>
      </c>
      <c r="C109" s="9">
        <v>1636</v>
      </c>
      <c r="D109" s="9">
        <v>20</v>
      </c>
      <c r="E109" s="9">
        <v>109</v>
      </c>
      <c r="F109" s="10">
        <f>SUM(B109:E109)</f>
        <v>1794</v>
      </c>
    </row>
    <row r="110" spans="1:6">
      <c r="A110" s="8" t="s">
        <v>5</v>
      </c>
      <c r="B110" s="9">
        <v>149</v>
      </c>
      <c r="C110" s="9">
        <v>11541</v>
      </c>
      <c r="D110" s="9">
        <v>42</v>
      </c>
      <c r="E110" s="9">
        <v>661</v>
      </c>
      <c r="F110" s="10">
        <f>SUM(B110:E110)</f>
        <v>12393</v>
      </c>
    </row>
    <row r="111" spans="1:6">
      <c r="A111" s="13" t="s">
        <v>139</v>
      </c>
      <c r="B111" s="7"/>
      <c r="C111" s="7"/>
      <c r="D111" s="7"/>
      <c r="E111" s="7"/>
      <c r="F111" s="14"/>
    </row>
    <row r="112" spans="1:6">
      <c r="A112" s="8" t="s">
        <v>4</v>
      </c>
      <c r="B112" s="9">
        <v>72</v>
      </c>
      <c r="C112" s="9">
        <v>162</v>
      </c>
      <c r="D112" s="9">
        <v>263</v>
      </c>
      <c r="E112" s="9">
        <v>65</v>
      </c>
      <c r="F112" s="10">
        <f>SUM(B112:E112)</f>
        <v>562</v>
      </c>
    </row>
    <row r="113" spans="1:6">
      <c r="A113" s="8" t="s">
        <v>5</v>
      </c>
      <c r="B113" s="9">
        <v>344</v>
      </c>
      <c r="C113" s="9">
        <v>797</v>
      </c>
      <c r="D113" s="9">
        <v>680</v>
      </c>
      <c r="E113" s="9">
        <v>350</v>
      </c>
      <c r="F113" s="10">
        <f>SUM(B113:E113)</f>
        <v>2171</v>
      </c>
    </row>
    <row r="114" spans="1:6">
      <c r="A114" s="13" t="s">
        <v>130</v>
      </c>
      <c r="B114" s="7"/>
      <c r="C114" s="7"/>
      <c r="D114" s="7"/>
      <c r="E114" s="7"/>
      <c r="F114" s="14"/>
    </row>
    <row r="115" spans="1:6">
      <c r="A115" s="8" t="s">
        <v>4</v>
      </c>
      <c r="B115" s="9">
        <v>74</v>
      </c>
      <c r="C115" s="9">
        <v>176</v>
      </c>
      <c r="D115" s="9">
        <v>269</v>
      </c>
      <c r="E115" s="9">
        <v>59</v>
      </c>
      <c r="F115" s="10">
        <f>SUM(B115:E115)</f>
        <v>578</v>
      </c>
    </row>
    <row r="116" spans="1:6">
      <c r="A116" s="8" t="s">
        <v>5</v>
      </c>
      <c r="B116" s="9">
        <v>350</v>
      </c>
      <c r="C116" s="9">
        <v>915</v>
      </c>
      <c r="D116" s="9">
        <v>709</v>
      </c>
      <c r="E116" s="9">
        <v>319</v>
      </c>
      <c r="F116" s="10">
        <f>SUM(B116:E116)</f>
        <v>2293</v>
      </c>
    </row>
    <row r="117" spans="1:6" ht="13.8" thickBot="1">
      <c r="A117" s="19"/>
      <c r="B117" s="15"/>
      <c r="C117" s="15"/>
      <c r="D117" s="15"/>
      <c r="E117" s="15"/>
      <c r="F117" s="20"/>
    </row>
    <row r="118" spans="1:6" ht="13.8" thickBot="1">
      <c r="A118" s="21" t="s">
        <v>18</v>
      </c>
      <c r="B118" s="23">
        <f t="shared" ref="B118:F119" si="0">B115+B112+B13+B109+B106+B103+B100+B97+B94+B91+B88+B85+B82+B79+B76+B73+B70+B67+B64+B61+B58+B55+B52+B49+B46+B43+B40+B37+B34+B31+B28+B25+B22+B19+B16+B10+B7</f>
        <v>5428</v>
      </c>
      <c r="C118" s="23">
        <f t="shared" si="0"/>
        <v>22043</v>
      </c>
      <c r="D118" s="23">
        <f t="shared" si="0"/>
        <v>8484</v>
      </c>
      <c r="E118" s="23">
        <f t="shared" si="0"/>
        <v>6976</v>
      </c>
      <c r="F118" s="23">
        <f t="shared" si="0"/>
        <v>42931</v>
      </c>
    </row>
    <row r="119" spans="1:6" ht="13.8" thickBot="1">
      <c r="A119" s="22" t="s">
        <v>19</v>
      </c>
      <c r="B119" s="23">
        <f t="shared" si="0"/>
        <v>18847</v>
      </c>
      <c r="C119" s="23">
        <f t="shared" si="0"/>
        <v>82104</v>
      </c>
      <c r="D119" s="23">
        <f t="shared" si="0"/>
        <v>21125</v>
      </c>
      <c r="E119" s="23">
        <f t="shared" si="0"/>
        <v>24736</v>
      </c>
      <c r="F119" s="23">
        <f t="shared" si="0"/>
        <v>146812</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8"/>
    </row>
    <row r="142" spans="1:6">
      <c r="A142" s="34"/>
      <c r="B142" s="88"/>
      <c r="C142" s="88"/>
      <c r="D142" s="88"/>
      <c r="E142" s="88"/>
      <c r="F142" s="89"/>
    </row>
    <row r="143" spans="1:6">
      <c r="A143" s="34"/>
      <c r="B143" s="34"/>
      <c r="C143" s="34"/>
      <c r="D143" s="34"/>
      <c r="E143" s="34"/>
      <c r="F143" s="34"/>
    </row>
    <row r="144" spans="1:6">
      <c r="A144" s="34"/>
      <c r="B144" s="34"/>
      <c r="C144" s="34"/>
      <c r="D144" s="34"/>
      <c r="E144" s="34"/>
      <c r="F144"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6.xml><?xml version="1.0" encoding="utf-8"?>
<worksheet xmlns="http://schemas.openxmlformats.org/spreadsheetml/2006/main" xmlns:r="http://schemas.openxmlformats.org/officeDocument/2006/relationships">
  <dimension ref="A1:F143"/>
  <sheetViews>
    <sheetView view="pageBreakPreview" zoomScaleNormal="75" zoomScaleSheetLayoutView="100" workbookViewId="0">
      <pane ySplit="4" topLeftCell="A5" activePane="bottomLeft" state="frozen"/>
      <selection pane="bottomLeft" activeCell="B119" sqref="B119:F119"/>
    </sheetView>
  </sheetViews>
  <sheetFormatPr defaultRowHeight="13.2"/>
  <cols>
    <col min="1" max="1" width="41.33203125" bestFit="1" customWidth="1"/>
    <col min="2" max="6" width="13.6640625" customWidth="1"/>
  </cols>
  <sheetData>
    <row r="1" spans="1:6" ht="17.399999999999999">
      <c r="A1" s="249" t="s">
        <v>170</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837</v>
      </c>
      <c r="C7" s="9">
        <v>2644</v>
      </c>
      <c r="D7" s="9">
        <v>629</v>
      </c>
      <c r="E7" s="9">
        <v>1233</v>
      </c>
      <c r="F7" s="10">
        <f>SUM(B7:E7)</f>
        <v>5343</v>
      </c>
    </row>
    <row r="8" spans="1:6">
      <c r="A8" s="8" t="s">
        <v>5</v>
      </c>
      <c r="B8" s="9">
        <v>2470</v>
      </c>
      <c r="C8" s="9">
        <v>8608</v>
      </c>
      <c r="D8" s="9">
        <v>1274</v>
      </c>
      <c r="E8" s="9">
        <v>3040</v>
      </c>
      <c r="F8" s="10">
        <f>SUM(B8:E8)</f>
        <v>15392</v>
      </c>
    </row>
    <row r="9" spans="1:6">
      <c r="A9" s="6" t="s">
        <v>6</v>
      </c>
      <c r="B9" s="7"/>
      <c r="C9" s="7"/>
      <c r="D9" s="7"/>
      <c r="E9" s="7"/>
      <c r="F9" s="7"/>
    </row>
    <row r="10" spans="1:6">
      <c r="A10" s="11" t="s">
        <v>7</v>
      </c>
      <c r="B10" s="9">
        <v>26</v>
      </c>
      <c r="C10" s="9">
        <v>156</v>
      </c>
      <c r="D10" s="9">
        <v>271</v>
      </c>
      <c r="E10" s="9">
        <v>60</v>
      </c>
      <c r="F10" s="10">
        <f>SUM(B10:E10)</f>
        <v>513</v>
      </c>
    </row>
    <row r="11" spans="1:6">
      <c r="A11" s="11" t="s">
        <v>8</v>
      </c>
      <c r="B11" s="9">
        <v>111</v>
      </c>
      <c r="C11" s="9">
        <v>706</v>
      </c>
      <c r="D11" s="9">
        <v>607</v>
      </c>
      <c r="E11" s="9">
        <v>193</v>
      </c>
      <c r="F11" s="12">
        <f>SUM(B11:E11)</f>
        <v>1617</v>
      </c>
    </row>
    <row r="12" spans="1:6">
      <c r="A12" s="6" t="s">
        <v>183</v>
      </c>
      <c r="B12" s="7"/>
      <c r="C12" s="7"/>
      <c r="D12" s="7"/>
      <c r="E12" s="7"/>
      <c r="F12" s="7"/>
    </row>
    <row r="13" spans="1:6">
      <c r="A13" s="11" t="s">
        <v>7</v>
      </c>
      <c r="B13" s="9">
        <v>25</v>
      </c>
      <c r="C13" s="9">
        <v>136</v>
      </c>
      <c r="D13" s="9">
        <v>274</v>
      </c>
      <c r="E13" s="9">
        <v>59</v>
      </c>
      <c r="F13" s="10">
        <f>SUM(B13:E13)</f>
        <v>494</v>
      </c>
    </row>
    <row r="14" spans="1:6">
      <c r="A14" s="11" t="s">
        <v>8</v>
      </c>
      <c r="B14" s="9">
        <v>101</v>
      </c>
      <c r="C14" s="9">
        <v>694</v>
      </c>
      <c r="D14" s="9">
        <v>626</v>
      </c>
      <c r="E14" s="9">
        <v>210</v>
      </c>
      <c r="F14" s="12">
        <f>SUM(B14:E14)</f>
        <v>1631</v>
      </c>
    </row>
    <row r="15" spans="1:6">
      <c r="A15" s="6" t="s">
        <v>82</v>
      </c>
      <c r="B15" s="7"/>
      <c r="C15" s="7"/>
      <c r="D15" s="7"/>
      <c r="E15" s="7"/>
      <c r="F15" s="7"/>
    </row>
    <row r="16" spans="1:6">
      <c r="A16" s="11" t="s">
        <v>7</v>
      </c>
      <c r="B16" s="9">
        <v>79</v>
      </c>
      <c r="C16" s="9">
        <v>162</v>
      </c>
      <c r="D16" s="9">
        <v>340</v>
      </c>
      <c r="E16" s="9">
        <v>87</v>
      </c>
      <c r="F16" s="10">
        <f>SUM(B16:E16)</f>
        <v>668</v>
      </c>
    </row>
    <row r="17" spans="1:6">
      <c r="A17" s="11" t="s">
        <v>8</v>
      </c>
      <c r="B17" s="9">
        <v>184</v>
      </c>
      <c r="C17" s="9">
        <v>730</v>
      </c>
      <c r="D17" s="9">
        <v>621</v>
      </c>
      <c r="E17" s="9">
        <v>249</v>
      </c>
      <c r="F17" s="12">
        <f>SUM(B17:E17)</f>
        <v>1784</v>
      </c>
    </row>
    <row r="18" spans="1:6">
      <c r="A18" s="13" t="s">
        <v>145</v>
      </c>
      <c r="B18" s="16"/>
      <c r="C18" s="16"/>
      <c r="D18" s="16"/>
      <c r="E18" s="16"/>
      <c r="F18" s="14"/>
    </row>
    <row r="19" spans="1:6">
      <c r="A19" s="8" t="s">
        <v>4</v>
      </c>
      <c r="B19" s="9">
        <v>211</v>
      </c>
      <c r="C19" s="9">
        <v>354</v>
      </c>
      <c r="D19" s="9">
        <v>325</v>
      </c>
      <c r="E19" s="9">
        <v>244</v>
      </c>
      <c r="F19" s="10">
        <f>SUM(B19:E19)</f>
        <v>1134</v>
      </c>
    </row>
    <row r="20" spans="1:6">
      <c r="A20" s="8" t="s">
        <v>5</v>
      </c>
      <c r="B20" s="9">
        <v>461</v>
      </c>
      <c r="C20" s="9">
        <v>724</v>
      </c>
      <c r="D20" s="9">
        <v>612</v>
      </c>
      <c r="E20" s="9">
        <v>429</v>
      </c>
      <c r="F20" s="10">
        <f>SUM(B20:E20)</f>
        <v>2226</v>
      </c>
    </row>
    <row r="21" spans="1:6">
      <c r="A21" s="13" t="s">
        <v>167</v>
      </c>
      <c r="B21" s="6"/>
      <c r="C21" s="6"/>
      <c r="D21" s="6"/>
      <c r="E21" s="6"/>
      <c r="F21" s="7"/>
    </row>
    <row r="22" spans="1:6">
      <c r="A22" s="8" t="s">
        <v>4</v>
      </c>
      <c r="B22" s="11">
        <v>49</v>
      </c>
      <c r="C22" s="11">
        <v>253</v>
      </c>
      <c r="D22" s="11">
        <v>272</v>
      </c>
      <c r="E22" s="11">
        <v>152</v>
      </c>
      <c r="F22" s="219">
        <f>SUM(E22,D22,C22,B22)</f>
        <v>726</v>
      </c>
    </row>
    <row r="23" spans="1:6">
      <c r="A23" s="8" t="s">
        <v>5</v>
      </c>
      <c r="B23" s="11">
        <v>219</v>
      </c>
      <c r="C23" s="11">
        <v>1391</v>
      </c>
      <c r="D23" s="11">
        <v>616</v>
      </c>
      <c r="E23" s="11">
        <v>1049</v>
      </c>
      <c r="F23" s="219">
        <f>SUM(E23,D23,C23,B23)</f>
        <v>3275</v>
      </c>
    </row>
    <row r="24" spans="1:6">
      <c r="A24" s="13" t="s">
        <v>83</v>
      </c>
      <c r="B24" s="7"/>
      <c r="C24" s="7"/>
      <c r="D24" s="7"/>
      <c r="E24" s="7"/>
      <c r="F24" s="7"/>
    </row>
    <row r="25" spans="1:6">
      <c r="A25" s="8" t="s">
        <v>4</v>
      </c>
      <c r="B25" s="9">
        <v>29</v>
      </c>
      <c r="C25" s="9">
        <v>114</v>
      </c>
      <c r="D25" s="9">
        <v>274</v>
      </c>
      <c r="E25" s="9">
        <v>57</v>
      </c>
      <c r="F25" s="10">
        <f>SUM(B25:E25)</f>
        <v>474</v>
      </c>
    </row>
    <row r="26" spans="1:6">
      <c r="A26" s="8" t="s">
        <v>5</v>
      </c>
      <c r="B26" s="9">
        <v>133</v>
      </c>
      <c r="C26" s="9">
        <v>644</v>
      </c>
      <c r="D26" s="9">
        <v>612</v>
      </c>
      <c r="E26" s="9">
        <v>227</v>
      </c>
      <c r="F26" s="12">
        <f>SUM(B26:E26)</f>
        <v>1616</v>
      </c>
    </row>
    <row r="27" spans="1:6">
      <c r="A27" s="13" t="s">
        <v>129</v>
      </c>
      <c r="B27" s="7"/>
      <c r="C27" s="7"/>
      <c r="D27" s="7"/>
      <c r="E27" s="7"/>
      <c r="F27" s="7"/>
    </row>
    <row r="28" spans="1:6">
      <c r="A28" s="17" t="s">
        <v>4</v>
      </c>
      <c r="B28" s="9">
        <v>64</v>
      </c>
      <c r="C28" s="9">
        <v>177</v>
      </c>
      <c r="D28" s="9">
        <v>297</v>
      </c>
      <c r="E28" s="9">
        <v>106</v>
      </c>
      <c r="F28" s="10">
        <f>SUM(B28:E28)</f>
        <v>644</v>
      </c>
    </row>
    <row r="29" spans="1:6">
      <c r="A29" s="8" t="s">
        <v>5</v>
      </c>
      <c r="B29" s="9">
        <v>168</v>
      </c>
      <c r="C29" s="9">
        <v>648</v>
      </c>
      <c r="D29" s="9">
        <v>630</v>
      </c>
      <c r="E29" s="9">
        <v>214</v>
      </c>
      <c r="F29" s="12">
        <f>SUM(B29:E29)</f>
        <v>1660</v>
      </c>
    </row>
    <row r="30" spans="1:6">
      <c r="A30" s="13" t="s">
        <v>9</v>
      </c>
      <c r="B30" s="7"/>
      <c r="C30" s="7"/>
      <c r="D30" s="7"/>
      <c r="E30" s="7"/>
      <c r="F30" s="7"/>
    </row>
    <row r="31" spans="1:6">
      <c r="A31" s="8" t="s">
        <v>4</v>
      </c>
      <c r="B31" s="9">
        <v>59</v>
      </c>
      <c r="C31" s="9">
        <v>208</v>
      </c>
      <c r="D31" s="9">
        <v>287</v>
      </c>
      <c r="E31" s="9">
        <v>109</v>
      </c>
      <c r="F31" s="10">
        <f>SUM(B31:E31)</f>
        <v>663</v>
      </c>
    </row>
    <row r="32" spans="1:6">
      <c r="A32" s="8" t="s">
        <v>5</v>
      </c>
      <c r="B32" s="9">
        <v>163</v>
      </c>
      <c r="C32" s="9">
        <v>946</v>
      </c>
      <c r="D32" s="9">
        <v>658</v>
      </c>
      <c r="E32" s="9">
        <v>305</v>
      </c>
      <c r="F32" s="12">
        <f>SUM(B32:E32)</f>
        <v>2072</v>
      </c>
    </row>
    <row r="33" spans="1:6">
      <c r="A33" s="13" t="s">
        <v>179</v>
      </c>
      <c r="B33" s="7"/>
      <c r="C33" s="7"/>
      <c r="D33" s="7"/>
      <c r="E33" s="7"/>
      <c r="F33" s="7"/>
    </row>
    <row r="34" spans="1:6">
      <c r="A34" s="8" t="s">
        <v>4</v>
      </c>
      <c r="B34" s="9">
        <v>25</v>
      </c>
      <c r="C34" s="9">
        <v>119</v>
      </c>
      <c r="D34" s="9">
        <v>268</v>
      </c>
      <c r="E34" s="9">
        <v>54</v>
      </c>
      <c r="F34" s="10">
        <f>SUM(B34:E34)</f>
        <v>466</v>
      </c>
    </row>
    <row r="35" spans="1:6">
      <c r="A35" s="8" t="s">
        <v>5</v>
      </c>
      <c r="B35" s="9">
        <v>111</v>
      </c>
      <c r="C35" s="9">
        <v>387</v>
      </c>
      <c r="D35" s="9">
        <v>623</v>
      </c>
      <c r="E35" s="9">
        <v>176</v>
      </c>
      <c r="F35" s="12">
        <f>SUM(B35:E35)</f>
        <v>1297</v>
      </c>
    </row>
    <row r="36" spans="1:6">
      <c r="A36" s="13" t="s">
        <v>10</v>
      </c>
      <c r="B36" s="7"/>
      <c r="C36" s="7"/>
      <c r="D36" s="7"/>
      <c r="E36" s="7"/>
      <c r="F36" s="7"/>
    </row>
    <row r="37" spans="1:6">
      <c r="A37" s="17" t="s">
        <v>4</v>
      </c>
      <c r="B37" s="9">
        <v>23</v>
      </c>
      <c r="C37" s="9">
        <v>379</v>
      </c>
      <c r="D37" s="9">
        <v>274</v>
      </c>
      <c r="E37" s="9">
        <v>376</v>
      </c>
      <c r="F37" s="10">
        <f>SUM(B37:E37)</f>
        <v>1052</v>
      </c>
    </row>
    <row r="38" spans="1:6">
      <c r="A38" s="8" t="s">
        <v>5</v>
      </c>
      <c r="B38" s="9">
        <v>84</v>
      </c>
      <c r="C38" s="9">
        <v>1384</v>
      </c>
      <c r="D38" s="9">
        <v>635</v>
      </c>
      <c r="E38" s="9">
        <v>1174</v>
      </c>
      <c r="F38" s="12">
        <f>SUM(B38:E38)</f>
        <v>3277</v>
      </c>
    </row>
    <row r="39" spans="1:6">
      <c r="A39" s="13" t="s">
        <v>149</v>
      </c>
      <c r="B39" s="16"/>
      <c r="C39" s="16"/>
      <c r="D39" s="16"/>
      <c r="E39" s="16"/>
      <c r="F39" s="14"/>
    </row>
    <row r="40" spans="1:6">
      <c r="A40" s="8" t="s">
        <v>4</v>
      </c>
      <c r="B40" s="9">
        <v>21</v>
      </c>
      <c r="C40" s="9">
        <v>116</v>
      </c>
      <c r="D40" s="9">
        <v>269</v>
      </c>
      <c r="E40" s="9">
        <v>55</v>
      </c>
      <c r="F40" s="10">
        <f>SUM(B40:E40)</f>
        <v>461</v>
      </c>
    </row>
    <row r="41" spans="1:6">
      <c r="A41" s="8" t="s">
        <v>5</v>
      </c>
      <c r="B41" s="9">
        <v>76</v>
      </c>
      <c r="C41" s="9">
        <v>637</v>
      </c>
      <c r="D41" s="9">
        <v>606</v>
      </c>
      <c r="E41" s="9">
        <v>227</v>
      </c>
      <c r="F41" s="10">
        <f>SUM(B41:E41)</f>
        <v>1546</v>
      </c>
    </row>
    <row r="42" spans="1:6">
      <c r="A42" s="6" t="s">
        <v>154</v>
      </c>
      <c r="B42" s="7"/>
      <c r="C42" s="7"/>
      <c r="D42" s="7"/>
      <c r="E42" s="7"/>
      <c r="F42" s="7"/>
    </row>
    <row r="43" spans="1:6">
      <c r="A43" s="8" t="s">
        <v>4</v>
      </c>
      <c r="B43" s="9">
        <v>20</v>
      </c>
      <c r="C43" s="9">
        <v>111</v>
      </c>
      <c r="D43" s="9">
        <v>269</v>
      </c>
      <c r="E43" s="9">
        <v>49</v>
      </c>
      <c r="F43" s="219">
        <f>SUM(E43,D43,C43,B43)</f>
        <v>449</v>
      </c>
    </row>
    <row r="44" spans="1:6">
      <c r="A44" s="8" t="s">
        <v>5</v>
      </c>
      <c r="B44" s="9">
        <v>73</v>
      </c>
      <c r="C44" s="9">
        <v>620</v>
      </c>
      <c r="D44" s="9">
        <v>606</v>
      </c>
      <c r="E44" s="9">
        <v>170</v>
      </c>
      <c r="F44" s="219">
        <f>SUM(E44,D44,C44,B44)</f>
        <v>1469</v>
      </c>
    </row>
    <row r="45" spans="1:6">
      <c r="A45" s="13" t="s">
        <v>131</v>
      </c>
      <c r="B45" s="7"/>
      <c r="C45" s="7"/>
      <c r="D45" s="7"/>
      <c r="E45" s="7"/>
      <c r="F45" s="7"/>
    </row>
    <row r="46" spans="1:6">
      <c r="A46" s="17" t="s">
        <v>4</v>
      </c>
      <c r="B46" s="9">
        <v>24</v>
      </c>
      <c r="C46" s="9">
        <v>115</v>
      </c>
      <c r="D46" s="9">
        <v>273</v>
      </c>
      <c r="E46" s="9">
        <v>51</v>
      </c>
      <c r="F46" s="10">
        <f>SUM(B46:E46)</f>
        <v>463</v>
      </c>
    </row>
    <row r="47" spans="1:6">
      <c r="A47" s="8" t="s">
        <v>5</v>
      </c>
      <c r="B47" s="9">
        <v>88</v>
      </c>
      <c r="C47" s="9">
        <v>631</v>
      </c>
      <c r="D47" s="9">
        <v>617</v>
      </c>
      <c r="E47" s="9">
        <v>174</v>
      </c>
      <c r="F47" s="12">
        <f>SUM(B47:E47)</f>
        <v>1510</v>
      </c>
    </row>
    <row r="48" spans="1:6">
      <c r="A48" s="13" t="s">
        <v>11</v>
      </c>
      <c r="B48" s="16"/>
      <c r="C48" s="16"/>
      <c r="D48" s="16"/>
      <c r="E48" s="16"/>
      <c r="F48" s="14"/>
    </row>
    <row r="49" spans="1:6">
      <c r="A49" s="8" t="s">
        <v>4</v>
      </c>
      <c r="B49" s="9">
        <v>345</v>
      </c>
      <c r="C49" s="9">
        <v>1072</v>
      </c>
      <c r="D49" s="9">
        <v>303</v>
      </c>
      <c r="E49" s="9">
        <v>268</v>
      </c>
      <c r="F49" s="10">
        <f>SUM(B49:E49)</f>
        <v>1988</v>
      </c>
    </row>
    <row r="50" spans="1:6">
      <c r="A50" s="8" t="s">
        <v>5</v>
      </c>
      <c r="B50" s="9">
        <v>909</v>
      </c>
      <c r="C50" s="9">
        <v>3201</v>
      </c>
      <c r="D50" s="9">
        <v>729</v>
      </c>
      <c r="E50" s="9">
        <v>873</v>
      </c>
      <c r="F50" s="10">
        <f>SUM(B50:E50)</f>
        <v>5712</v>
      </c>
    </row>
    <row r="51" spans="1:6">
      <c r="A51" s="13" t="s">
        <v>12</v>
      </c>
      <c r="B51" s="16"/>
      <c r="C51" s="16"/>
      <c r="D51" s="16"/>
      <c r="E51" s="16"/>
      <c r="F51" s="14"/>
    </row>
    <row r="52" spans="1:6">
      <c r="A52" s="8" t="s">
        <v>4</v>
      </c>
      <c r="B52" s="9">
        <v>139</v>
      </c>
      <c r="C52" s="9">
        <v>228</v>
      </c>
      <c r="D52" s="9">
        <v>288</v>
      </c>
      <c r="E52" s="9">
        <v>138</v>
      </c>
      <c r="F52" s="10">
        <f>SUM(B52:E52)</f>
        <v>793</v>
      </c>
    </row>
    <row r="53" spans="1:6">
      <c r="A53" s="8" t="s">
        <v>5</v>
      </c>
      <c r="B53" s="9">
        <v>225</v>
      </c>
      <c r="C53" s="9">
        <v>800</v>
      </c>
      <c r="D53" s="9">
        <v>663</v>
      </c>
      <c r="E53" s="9">
        <v>300</v>
      </c>
      <c r="F53" s="10">
        <f>SUM(B53:E53)</f>
        <v>1988</v>
      </c>
    </row>
    <row r="54" spans="1:6">
      <c r="A54" s="13" t="s">
        <v>147</v>
      </c>
      <c r="B54" s="16"/>
      <c r="C54" s="16"/>
      <c r="D54" s="16"/>
      <c r="E54" s="16"/>
      <c r="F54" s="14"/>
    </row>
    <row r="55" spans="1:6">
      <c r="A55" s="8" t="s">
        <v>4</v>
      </c>
      <c r="B55" s="9">
        <v>13</v>
      </c>
      <c r="C55" s="9">
        <v>20</v>
      </c>
      <c r="D55" s="9">
        <v>0</v>
      </c>
      <c r="E55" s="9">
        <v>1</v>
      </c>
      <c r="F55" s="10">
        <f>SUM(B55:E55)</f>
        <v>34</v>
      </c>
    </row>
    <row r="56" spans="1:6">
      <c r="A56" s="8" t="s">
        <v>5</v>
      </c>
      <c r="B56" s="9">
        <v>30</v>
      </c>
      <c r="C56" s="9">
        <v>29</v>
      </c>
      <c r="D56" s="9">
        <v>0</v>
      </c>
      <c r="E56" s="9">
        <v>1</v>
      </c>
      <c r="F56" s="10">
        <f>SUM(B56:E56)</f>
        <v>60</v>
      </c>
    </row>
    <row r="57" spans="1:6">
      <c r="A57" s="13" t="s">
        <v>105</v>
      </c>
      <c r="B57" s="16"/>
      <c r="C57" s="16"/>
      <c r="D57" s="16"/>
      <c r="E57" s="16"/>
      <c r="F57" s="14"/>
    </row>
    <row r="58" spans="1:6">
      <c r="A58" s="8" t="s">
        <v>4</v>
      </c>
      <c r="B58" s="9">
        <v>1</v>
      </c>
      <c r="C58" s="9">
        <v>239</v>
      </c>
      <c r="D58" s="9"/>
      <c r="E58" s="9">
        <v>100</v>
      </c>
      <c r="F58" s="10">
        <f>SUM(B58:E58)</f>
        <v>340</v>
      </c>
    </row>
    <row r="59" spans="1:6">
      <c r="A59" s="8" t="s">
        <v>5</v>
      </c>
      <c r="B59" s="9">
        <v>0</v>
      </c>
      <c r="C59" s="9">
        <v>881</v>
      </c>
      <c r="D59" s="9"/>
      <c r="E59" s="9">
        <v>377</v>
      </c>
      <c r="F59" s="10">
        <f>SUM(B59:E59)</f>
        <v>1258</v>
      </c>
    </row>
    <row r="60" spans="1:6">
      <c r="A60" s="13" t="s">
        <v>104</v>
      </c>
      <c r="B60" s="16"/>
      <c r="C60" s="16"/>
      <c r="D60" s="16"/>
      <c r="E60" s="16"/>
      <c r="F60" s="14"/>
    </row>
    <row r="61" spans="1:6">
      <c r="A61" s="8" t="s">
        <v>4</v>
      </c>
      <c r="B61" s="9">
        <v>27</v>
      </c>
      <c r="C61" s="9">
        <v>133</v>
      </c>
      <c r="D61" s="9">
        <v>274</v>
      </c>
      <c r="E61" s="9">
        <v>78</v>
      </c>
      <c r="F61" s="10">
        <f>SUM(B61:E61)</f>
        <v>512</v>
      </c>
    </row>
    <row r="62" spans="1:6">
      <c r="A62" s="8" t="s">
        <v>5</v>
      </c>
      <c r="B62" s="9">
        <v>124</v>
      </c>
      <c r="C62" s="9">
        <v>752</v>
      </c>
      <c r="D62" s="9">
        <v>627</v>
      </c>
      <c r="E62" s="9">
        <v>277</v>
      </c>
      <c r="F62" s="10">
        <f>SUM(B62:E62)</f>
        <v>1780</v>
      </c>
    </row>
    <row r="63" spans="1:6">
      <c r="A63" s="13" t="s">
        <v>146</v>
      </c>
      <c r="B63" s="16"/>
      <c r="C63" s="16"/>
      <c r="D63" s="16"/>
      <c r="E63" s="16"/>
      <c r="F63" s="14"/>
    </row>
    <row r="64" spans="1:6">
      <c r="A64" s="8" t="s">
        <v>4</v>
      </c>
      <c r="B64" s="9">
        <v>114</v>
      </c>
      <c r="C64" s="9">
        <v>486</v>
      </c>
      <c r="D64" s="9">
        <v>316</v>
      </c>
      <c r="E64" s="9">
        <v>148</v>
      </c>
      <c r="F64" s="10">
        <f>SUM(B64:E64)</f>
        <v>1064</v>
      </c>
    </row>
    <row r="65" spans="1:6">
      <c r="A65" s="8" t="s">
        <v>5</v>
      </c>
      <c r="B65" s="9">
        <v>329</v>
      </c>
      <c r="C65" s="9">
        <v>877</v>
      </c>
      <c r="D65" s="9">
        <v>658</v>
      </c>
      <c r="E65" s="9">
        <v>263</v>
      </c>
      <c r="F65" s="10">
        <f>SUM(B65:E65)</f>
        <v>2127</v>
      </c>
    </row>
    <row r="66" spans="1:6">
      <c r="A66" s="13" t="s">
        <v>13</v>
      </c>
      <c r="B66" s="16"/>
      <c r="C66" s="16"/>
      <c r="D66" s="16"/>
      <c r="E66" s="16"/>
      <c r="F66" s="14"/>
    </row>
    <row r="67" spans="1:6">
      <c r="A67" s="8" t="s">
        <v>4</v>
      </c>
      <c r="B67" s="9">
        <v>392</v>
      </c>
      <c r="C67" s="9">
        <v>1531</v>
      </c>
      <c r="D67" s="9">
        <v>292</v>
      </c>
      <c r="E67" s="9">
        <v>294</v>
      </c>
      <c r="F67" s="10">
        <f>SUM(B67:E67)</f>
        <v>2509</v>
      </c>
    </row>
    <row r="68" spans="1:6">
      <c r="A68" s="8" t="s">
        <v>5</v>
      </c>
      <c r="B68" s="9">
        <v>915</v>
      </c>
      <c r="C68" s="9">
        <v>4140</v>
      </c>
      <c r="D68" s="9">
        <v>694</v>
      </c>
      <c r="E68" s="9">
        <v>819</v>
      </c>
      <c r="F68" s="10">
        <f>SUM(B68:E68)</f>
        <v>6568</v>
      </c>
    </row>
    <row r="69" spans="1:6">
      <c r="A69" s="13" t="s">
        <v>14</v>
      </c>
      <c r="B69" s="7"/>
      <c r="C69" s="7"/>
      <c r="D69" s="7"/>
      <c r="E69" s="7"/>
      <c r="F69" s="14"/>
    </row>
    <row r="70" spans="1:6">
      <c r="A70" s="8" t="s">
        <v>4</v>
      </c>
      <c r="B70" s="9">
        <v>215</v>
      </c>
      <c r="C70" s="9">
        <v>560</v>
      </c>
      <c r="D70" s="9">
        <v>420</v>
      </c>
      <c r="E70" s="9">
        <v>611</v>
      </c>
      <c r="F70" s="10">
        <f>SUM(B70:E70)</f>
        <v>1806</v>
      </c>
    </row>
    <row r="71" spans="1:6">
      <c r="A71" s="8" t="s">
        <v>5</v>
      </c>
      <c r="B71" s="9">
        <v>443</v>
      </c>
      <c r="C71" s="9">
        <v>1630</v>
      </c>
      <c r="D71" s="9">
        <v>625</v>
      </c>
      <c r="E71" s="9">
        <v>1252</v>
      </c>
      <c r="F71" s="10">
        <f>SUM(B71:E71)</f>
        <v>3950</v>
      </c>
    </row>
    <row r="72" spans="1:6">
      <c r="A72" s="13" t="s">
        <v>15</v>
      </c>
      <c r="B72" s="7"/>
      <c r="C72" s="7"/>
      <c r="D72" s="7"/>
      <c r="E72" s="7"/>
      <c r="F72" s="7"/>
    </row>
    <row r="73" spans="1:6">
      <c r="A73" s="8" t="s">
        <v>4</v>
      </c>
      <c r="B73" s="9">
        <v>51</v>
      </c>
      <c r="C73" s="9">
        <v>154</v>
      </c>
      <c r="D73" s="9">
        <v>320</v>
      </c>
      <c r="E73" s="9">
        <v>109</v>
      </c>
      <c r="F73" s="10">
        <f>SUM(B73:E73)</f>
        <v>634</v>
      </c>
    </row>
    <row r="74" spans="1:6">
      <c r="A74" s="8" t="s">
        <v>5</v>
      </c>
      <c r="B74" s="9">
        <v>193</v>
      </c>
      <c r="C74" s="9">
        <v>725</v>
      </c>
      <c r="D74" s="9">
        <v>646</v>
      </c>
      <c r="E74" s="9">
        <v>373</v>
      </c>
      <c r="F74" s="12">
        <f>SUM(B74:E74)</f>
        <v>1937</v>
      </c>
    </row>
    <row r="75" spans="1:6">
      <c r="A75" s="13" t="s">
        <v>16</v>
      </c>
      <c r="B75" s="7"/>
      <c r="C75" s="7"/>
      <c r="D75" s="7"/>
      <c r="E75" s="7"/>
      <c r="F75" s="7"/>
    </row>
    <row r="76" spans="1:6">
      <c r="A76" s="8" t="s">
        <v>4</v>
      </c>
      <c r="B76" s="9">
        <v>332</v>
      </c>
      <c r="C76" s="9">
        <v>217</v>
      </c>
      <c r="D76" s="9">
        <v>310</v>
      </c>
      <c r="E76" s="9">
        <v>595</v>
      </c>
      <c r="F76" s="10">
        <f>SUM(B76:E76)</f>
        <v>1454</v>
      </c>
    </row>
    <row r="77" spans="1:6">
      <c r="A77" s="8" t="s">
        <v>5</v>
      </c>
      <c r="B77" s="9">
        <v>831</v>
      </c>
      <c r="C77" s="9">
        <v>7642</v>
      </c>
      <c r="D77" s="9">
        <v>709</v>
      </c>
      <c r="E77" s="9">
        <v>1882</v>
      </c>
      <c r="F77" s="12">
        <f>SUM(B77:E77)</f>
        <v>11064</v>
      </c>
    </row>
    <row r="78" spans="1:6">
      <c r="A78" s="13" t="s">
        <v>108</v>
      </c>
      <c r="B78" s="7"/>
      <c r="C78" s="7"/>
      <c r="D78" s="7"/>
      <c r="E78" s="7"/>
      <c r="F78" s="7"/>
    </row>
    <row r="79" spans="1:6">
      <c r="A79" s="8" t="s">
        <v>4</v>
      </c>
      <c r="B79" s="9">
        <v>48</v>
      </c>
      <c r="C79" s="9">
        <v>190</v>
      </c>
      <c r="D79" s="9">
        <v>271</v>
      </c>
      <c r="E79" s="9">
        <v>76</v>
      </c>
      <c r="F79" s="10">
        <f>SUM(B79:E79)</f>
        <v>585</v>
      </c>
    </row>
    <row r="80" spans="1:6">
      <c r="A80" s="8" t="s">
        <v>5</v>
      </c>
      <c r="B80" s="9">
        <v>97</v>
      </c>
      <c r="C80" s="9">
        <v>691</v>
      </c>
      <c r="D80" s="9">
        <v>607</v>
      </c>
      <c r="E80" s="9">
        <v>220</v>
      </c>
      <c r="F80" s="12">
        <f>SUM(B80:E80)</f>
        <v>1615</v>
      </c>
    </row>
    <row r="81" spans="1:6">
      <c r="A81" s="13" t="s">
        <v>74</v>
      </c>
      <c r="B81" s="7"/>
      <c r="C81" s="7"/>
      <c r="D81" s="7"/>
      <c r="E81" s="7"/>
      <c r="F81" s="7"/>
    </row>
    <row r="82" spans="1:6">
      <c r="A82" s="8" t="s">
        <v>4</v>
      </c>
      <c r="B82" s="9">
        <v>3</v>
      </c>
      <c r="C82" s="9">
        <v>1</v>
      </c>
      <c r="D82" s="9">
        <v>1</v>
      </c>
      <c r="E82" s="9">
        <v>16</v>
      </c>
      <c r="F82" s="10">
        <f>SUM(B82:E82)</f>
        <v>21</v>
      </c>
    </row>
    <row r="83" spans="1:6">
      <c r="A83" s="8" t="s">
        <v>5</v>
      </c>
      <c r="B83" s="9">
        <v>13</v>
      </c>
      <c r="C83" s="9">
        <v>1</v>
      </c>
      <c r="D83" s="9">
        <v>1</v>
      </c>
      <c r="E83" s="9">
        <v>47</v>
      </c>
      <c r="F83" s="12">
        <f>SUM(B83:E83)</f>
        <v>62</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7</v>
      </c>
      <c r="C88" s="9">
        <v>1508</v>
      </c>
      <c r="D88" s="9">
        <v>0</v>
      </c>
      <c r="E88" s="9">
        <v>240</v>
      </c>
      <c r="F88" s="10">
        <f>SUM(B88:E88)</f>
        <v>1755</v>
      </c>
    </row>
    <row r="89" spans="1:6">
      <c r="A89" s="8" t="s">
        <v>5</v>
      </c>
      <c r="B89" s="9">
        <v>10</v>
      </c>
      <c r="C89" s="9">
        <v>4309</v>
      </c>
      <c r="D89" s="9">
        <v>0</v>
      </c>
      <c r="E89" s="9">
        <v>567</v>
      </c>
      <c r="F89" s="10">
        <f>SUM(B89:E89)</f>
        <v>4886</v>
      </c>
    </row>
    <row r="90" spans="1:6">
      <c r="A90" s="13" t="s">
        <v>151</v>
      </c>
      <c r="B90" s="7"/>
      <c r="C90" s="7"/>
      <c r="D90" s="7"/>
      <c r="E90" s="7"/>
      <c r="F90" s="7"/>
    </row>
    <row r="91" spans="1:6">
      <c r="A91" s="8" t="s">
        <v>4</v>
      </c>
      <c r="B91" s="9">
        <v>44</v>
      </c>
      <c r="C91" s="9">
        <v>382</v>
      </c>
      <c r="D91" s="9">
        <v>0</v>
      </c>
      <c r="E91" s="9">
        <v>609</v>
      </c>
      <c r="F91" s="10">
        <f>SUM(B91:E91)</f>
        <v>1035</v>
      </c>
    </row>
    <row r="92" spans="1:6">
      <c r="A92" s="8" t="s">
        <v>5</v>
      </c>
      <c r="B92" s="9">
        <v>151</v>
      </c>
      <c r="C92" s="9">
        <v>1790</v>
      </c>
      <c r="D92" s="9">
        <v>0</v>
      </c>
      <c r="E92" s="9">
        <v>1760</v>
      </c>
      <c r="F92" s="12">
        <f>SUM(B92:E92)</f>
        <v>3701</v>
      </c>
    </row>
    <row r="93" spans="1:6">
      <c r="A93" s="13" t="s">
        <v>85</v>
      </c>
      <c r="B93" s="16"/>
      <c r="C93" s="16"/>
      <c r="D93" s="16"/>
      <c r="E93" s="16"/>
      <c r="F93" s="14"/>
    </row>
    <row r="94" spans="1:6">
      <c r="A94" s="8" t="s">
        <v>4</v>
      </c>
      <c r="B94" s="9">
        <v>40</v>
      </c>
      <c r="C94" s="9">
        <v>134</v>
      </c>
      <c r="D94" s="9">
        <v>2774</v>
      </c>
      <c r="E94" s="9">
        <v>73</v>
      </c>
      <c r="F94" s="10">
        <f>SUM(B94:E94)</f>
        <v>3021</v>
      </c>
    </row>
    <row r="95" spans="1:6">
      <c r="A95" s="8" t="s">
        <v>5</v>
      </c>
      <c r="B95" s="9">
        <v>182</v>
      </c>
      <c r="C95" s="9">
        <v>716</v>
      </c>
      <c r="D95" s="9">
        <v>617</v>
      </c>
      <c r="E95" s="9">
        <v>281</v>
      </c>
      <c r="F95" s="10">
        <f>SUM(B95:E95)</f>
        <v>1796</v>
      </c>
    </row>
    <row r="96" spans="1:6">
      <c r="A96" s="13" t="s">
        <v>148</v>
      </c>
      <c r="B96" s="16"/>
      <c r="C96" s="16"/>
      <c r="D96" s="16"/>
      <c r="E96" s="16"/>
      <c r="F96" s="14"/>
    </row>
    <row r="97" spans="1:6">
      <c r="A97" s="8" t="s">
        <v>4</v>
      </c>
      <c r="B97" s="9">
        <v>181</v>
      </c>
      <c r="C97" s="9">
        <v>844</v>
      </c>
      <c r="D97" s="9">
        <v>2</v>
      </c>
      <c r="E97" s="9">
        <v>85</v>
      </c>
      <c r="F97" s="10">
        <f>SUM(B97:E97)</f>
        <v>1112</v>
      </c>
    </row>
    <row r="98" spans="1:6">
      <c r="A98" s="8" t="s">
        <v>5</v>
      </c>
      <c r="B98" s="9">
        <v>325</v>
      </c>
      <c r="C98" s="9">
        <v>1423</v>
      </c>
      <c r="D98" s="9">
        <v>1</v>
      </c>
      <c r="E98" s="9">
        <v>84</v>
      </c>
      <c r="F98" s="10">
        <f>SUM(B98:E98)</f>
        <v>1833</v>
      </c>
    </row>
    <row r="99" spans="1:6">
      <c r="A99" s="13" t="s">
        <v>17</v>
      </c>
      <c r="B99" s="16"/>
      <c r="C99" s="16"/>
      <c r="D99" s="16"/>
      <c r="E99" s="16"/>
      <c r="F99" s="14"/>
    </row>
    <row r="100" spans="1:6">
      <c r="A100" s="8" t="s">
        <v>4</v>
      </c>
      <c r="B100" s="9">
        <v>28</v>
      </c>
      <c r="C100" s="9">
        <v>431</v>
      </c>
      <c r="D100" s="9">
        <v>292</v>
      </c>
      <c r="E100" s="9">
        <v>469</v>
      </c>
      <c r="F100" s="10">
        <f>SUM(B100:E100)</f>
        <v>1220</v>
      </c>
    </row>
    <row r="101" spans="1:6">
      <c r="A101" s="8" t="s">
        <v>5</v>
      </c>
      <c r="B101" s="9">
        <v>130</v>
      </c>
      <c r="C101" s="9">
        <v>1516</v>
      </c>
      <c r="D101" s="9">
        <v>707</v>
      </c>
      <c r="E101" s="9">
        <v>1484</v>
      </c>
      <c r="F101" s="10">
        <f>SUM(B101:E101)</f>
        <v>3837</v>
      </c>
    </row>
    <row r="102" spans="1:6">
      <c r="A102" s="13" t="s">
        <v>92</v>
      </c>
      <c r="B102" s="7"/>
      <c r="C102" s="7"/>
      <c r="D102" s="7"/>
      <c r="E102" s="7"/>
      <c r="F102" s="14"/>
    </row>
    <row r="103" spans="1:6">
      <c r="A103" s="8" t="s">
        <v>4</v>
      </c>
      <c r="B103" s="9">
        <v>27</v>
      </c>
      <c r="C103" s="9">
        <v>19</v>
      </c>
      <c r="D103" s="9">
        <v>279</v>
      </c>
      <c r="E103" s="9">
        <v>60</v>
      </c>
      <c r="F103" s="10">
        <f>SUM(B103:E103)</f>
        <v>385</v>
      </c>
    </row>
    <row r="104" spans="1:6">
      <c r="A104" s="8" t="s">
        <v>5</v>
      </c>
      <c r="B104" s="9">
        <v>106</v>
      </c>
      <c r="C104" s="9">
        <v>639</v>
      </c>
      <c r="D104" s="9">
        <v>611</v>
      </c>
      <c r="E104" s="9">
        <v>227</v>
      </c>
      <c r="F104" s="10">
        <f>SUM(B104:E104)</f>
        <v>1583</v>
      </c>
    </row>
    <row r="105" spans="1:6">
      <c r="A105" s="13" t="s">
        <v>75</v>
      </c>
      <c r="B105" s="7"/>
      <c r="C105" s="7"/>
      <c r="D105" s="7"/>
      <c r="E105" s="7"/>
      <c r="F105" s="14"/>
    </row>
    <row r="106" spans="1:6">
      <c r="A106" s="8" t="s">
        <v>4</v>
      </c>
      <c r="B106" s="9">
        <v>3</v>
      </c>
      <c r="C106" s="9">
        <v>159</v>
      </c>
      <c r="D106" s="9">
        <v>3</v>
      </c>
      <c r="E106" s="9">
        <v>310</v>
      </c>
      <c r="F106" s="10">
        <f>SUM(B106:E106)</f>
        <v>475</v>
      </c>
    </row>
    <row r="107" spans="1:6">
      <c r="A107" s="8" t="s">
        <v>5</v>
      </c>
      <c r="B107" s="9">
        <v>5</v>
      </c>
      <c r="C107" s="9">
        <v>1165</v>
      </c>
      <c r="D107" s="9">
        <v>6</v>
      </c>
      <c r="E107" s="9">
        <v>2790</v>
      </c>
      <c r="F107" s="10">
        <f>SUM(B107:E107)</f>
        <v>3966</v>
      </c>
    </row>
    <row r="108" spans="1:6">
      <c r="A108" s="13" t="s">
        <v>106</v>
      </c>
      <c r="B108" s="7"/>
      <c r="C108" s="7"/>
      <c r="D108" s="7"/>
      <c r="E108" s="7"/>
      <c r="F108" s="14"/>
    </row>
    <row r="109" spans="1:6">
      <c r="A109" s="8" t="s">
        <v>4</v>
      </c>
      <c r="B109" s="9">
        <v>374</v>
      </c>
      <c r="C109" s="9">
        <v>1256</v>
      </c>
      <c r="D109" s="9">
        <v>28</v>
      </c>
      <c r="E109" s="9">
        <v>242</v>
      </c>
      <c r="F109" s="10">
        <f>SUM(B109:E109)</f>
        <v>1900</v>
      </c>
    </row>
    <row r="110" spans="1:6">
      <c r="A110" s="8" t="s">
        <v>5</v>
      </c>
      <c r="B110" s="9">
        <v>2260</v>
      </c>
      <c r="C110" s="9">
        <v>7011</v>
      </c>
      <c r="D110" s="9">
        <v>162</v>
      </c>
      <c r="E110" s="9">
        <v>1626</v>
      </c>
      <c r="F110" s="10">
        <f>SUM(B110:E110)</f>
        <v>11059</v>
      </c>
    </row>
    <row r="111" spans="1:6">
      <c r="A111" s="13" t="s">
        <v>139</v>
      </c>
      <c r="B111" s="7"/>
      <c r="C111" s="7"/>
      <c r="D111" s="7"/>
      <c r="E111" s="7"/>
      <c r="F111" s="14"/>
    </row>
    <row r="112" spans="1:6">
      <c r="A112" s="8" t="s">
        <v>4</v>
      </c>
      <c r="B112" s="9">
        <v>33</v>
      </c>
      <c r="C112" s="9">
        <v>121</v>
      </c>
      <c r="D112" s="9">
        <v>273</v>
      </c>
      <c r="E112" s="9">
        <v>61</v>
      </c>
      <c r="F112" s="10">
        <f>SUM(B112:E112)</f>
        <v>488</v>
      </c>
    </row>
    <row r="113" spans="1:6">
      <c r="A113" s="8" t="s">
        <v>5</v>
      </c>
      <c r="B113" s="9">
        <v>119</v>
      </c>
      <c r="C113" s="9">
        <v>648</v>
      </c>
      <c r="D113" s="9">
        <v>620</v>
      </c>
      <c r="E113" s="9">
        <v>199</v>
      </c>
      <c r="F113" s="10">
        <f>SUM(B113:E113)</f>
        <v>1586</v>
      </c>
    </row>
    <row r="114" spans="1:6">
      <c r="A114" s="13" t="s">
        <v>130</v>
      </c>
      <c r="B114" s="7"/>
      <c r="C114" s="7"/>
      <c r="D114" s="7"/>
      <c r="E114" s="7"/>
      <c r="F114" s="14"/>
    </row>
    <row r="115" spans="1:6">
      <c r="A115" s="8" t="s">
        <v>4</v>
      </c>
      <c r="B115" s="9">
        <v>33</v>
      </c>
      <c r="C115" s="9">
        <v>130</v>
      </c>
      <c r="D115" s="9">
        <v>270</v>
      </c>
      <c r="E115" s="9">
        <v>58</v>
      </c>
      <c r="F115" s="10">
        <f>SUM(B115:E115)</f>
        <v>491</v>
      </c>
    </row>
    <row r="116" spans="1:6">
      <c r="A116" s="8" t="s">
        <v>5</v>
      </c>
      <c r="B116" s="9">
        <v>139</v>
      </c>
      <c r="C116" s="9">
        <v>648</v>
      </c>
      <c r="D116" s="9">
        <v>610</v>
      </c>
      <c r="E116" s="9">
        <v>208</v>
      </c>
      <c r="F116" s="10">
        <f>SUM(B116:E116)</f>
        <v>1605</v>
      </c>
    </row>
    <row r="117" spans="1:6" ht="13.8" thickBot="1">
      <c r="A117" s="19"/>
      <c r="B117" s="15"/>
      <c r="C117" s="15"/>
      <c r="D117" s="15"/>
      <c r="E117" s="15"/>
      <c r="F117" s="20"/>
    </row>
    <row r="118" spans="1:6" ht="13.8" thickBot="1">
      <c r="A118" s="21" t="s">
        <v>18</v>
      </c>
      <c r="B118" s="23">
        <f>B115+B112+B13++B109+B106+B103+B100+B97+B94+B91+B88+B85+B82+B79+B76+B73+B70+B67+B64+B61+B58+B55+B52+B49+B46+B43+B40+B37+B34+B31+B28+B25+B22+B19+B16+B10+B7</f>
        <v>3942</v>
      </c>
      <c r="C118" s="23">
        <f>C115+C112+C13++C109+C106+C103+C100+C97+C94+C91+C88+C85+C82+C79+C76+C73+C70+C67+C64+C61+C58+C55+C52+C49+C46+C43+C40+C37+C34+C31+C28+C25+C22+C19+C16+C10+C7</f>
        <v>14859</v>
      </c>
      <c r="D118" s="23">
        <f>D115+D112+D13++D109+D106+D103+D100+D97+D94+D91+D88+D85+D82+D79+D76+D73+D70+D67+D64+D61+D58+D55+D52+D49+D46+D43+D40+D37+D34+D31+D28+D25+D22+D19+D16+D10+D7</f>
        <v>11038</v>
      </c>
      <c r="E118" s="23">
        <f>E115+E112+E13++E109+E106+E103+E100+E97+E94+E91+E88+E85+E82+E79+E76+E73+E70+E67+E64+E61+E58+E55+E52+E49+E46+E43+E40+E37+E34+E31+E28+E25+E22+E19+E16+E10+E7</f>
        <v>7333</v>
      </c>
      <c r="F118" s="23">
        <f>F115+F112+F13++F109+F106+F103+F100+F97+F94+F91+F88+F85+F82+F79+F76+F73+F70+F67+F64+F61+F58+F55+F52+F49+F46+F43+F40+F37+F34+F31+F28+F25+F22+F19+F16+F10+F7</f>
        <v>37172</v>
      </c>
    </row>
    <row r="119" spans="1:6" ht="13.8" thickBot="1">
      <c r="A119" s="22" t="s">
        <v>19</v>
      </c>
      <c r="B119" s="23">
        <f>B116+B113+B110+B107+B14+B104+B101+B98+B95+B92+B89+B86+B83+B80+B77+B74+B71+B68+B65+B62+B59+B56+B53+B50+B47+B44+B41+B38+B35+B32+B29+B26+B23+B20+B17+B11+B8</f>
        <v>11978</v>
      </c>
      <c r="C119" s="23">
        <f>C116+C113+C110+C107+C14+C104+C101+C98+C95+C92+C89+C86+C83+C80+C77+C74+C71+C68+C65+C62+C59+C56+C53+C50+C47+C44+C41+C38+C35+C32+C29+C26+C23+C20+C17+C11+C8</f>
        <v>59984</v>
      </c>
      <c r="D119" s="23">
        <f>D116+D113+D110+D107+D14+D104+D101+D98+D95+D92+D89+D86+D83+D80+D77+D74+D71+D68+D65+D62+D59+D56+D53+D50+D47+D44+D41+D38+D35+D32+D29+D26+D23+D20+D17+D11+D8</f>
        <v>18636</v>
      </c>
      <c r="E119" s="23">
        <f>E116+E113+E110+E107+E14+E104+E101+E98+E95+E92+E89+E86+E83+E80+E77+E74+E71+E68+E65+E62+E59+E56+E53+E50+E47+E44+E41+E38+E35+E32+E29+E26+E23+E20+E17+E11+E8</f>
        <v>23747</v>
      </c>
      <c r="F119" s="23">
        <f>F116+F113+F110+F107+F14+F104+F101+F98+F95+F92+F89+F86+F83+F80+F77+F74+F71+F68+F65+F62+F59+F56+F53+F50+F47+F44+F41+F38+F35+F32+F29+F26+F23+F20+F17+F11+F8</f>
        <v>114345</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7.xml><?xml version="1.0" encoding="utf-8"?>
<worksheet xmlns="http://schemas.openxmlformats.org/spreadsheetml/2006/main" xmlns:r="http://schemas.openxmlformats.org/officeDocument/2006/relationships">
  <dimension ref="A1:F143"/>
  <sheetViews>
    <sheetView view="pageBreakPreview" zoomScaleNormal="75" zoomScaleSheetLayoutView="100" workbookViewId="0">
      <pane ySplit="4" topLeftCell="A5" activePane="bottomLeft" state="frozen"/>
      <selection pane="bottomLeft" activeCell="A54" sqref="A54:IV56"/>
    </sheetView>
  </sheetViews>
  <sheetFormatPr defaultRowHeight="13.2"/>
  <cols>
    <col min="1" max="1" width="41.33203125" bestFit="1" customWidth="1"/>
    <col min="2" max="6" width="13.6640625" customWidth="1"/>
  </cols>
  <sheetData>
    <row r="1" spans="1:6" ht="17.399999999999999">
      <c r="A1" s="249" t="s">
        <v>171</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837</v>
      </c>
      <c r="C7" s="9">
        <v>2644</v>
      </c>
      <c r="D7" s="9">
        <v>629</v>
      </c>
      <c r="E7" s="9">
        <v>1233</v>
      </c>
      <c r="F7" s="10">
        <f>SUM(B7:E7)</f>
        <v>5343</v>
      </c>
    </row>
    <row r="8" spans="1:6">
      <c r="A8" s="8" t="s">
        <v>5</v>
      </c>
      <c r="B8" s="9">
        <v>2470</v>
      </c>
      <c r="C8" s="9">
        <v>8608</v>
      </c>
      <c r="D8" s="9">
        <v>1274</v>
      </c>
      <c r="E8" s="9">
        <v>3040</v>
      </c>
      <c r="F8" s="10">
        <f>SUM(B8:E8)</f>
        <v>15392</v>
      </c>
    </row>
    <row r="9" spans="1:6">
      <c r="A9" s="6" t="s">
        <v>6</v>
      </c>
      <c r="B9" s="7"/>
      <c r="C9" s="7"/>
      <c r="D9" s="7"/>
      <c r="E9" s="7"/>
      <c r="F9" s="7"/>
    </row>
    <row r="10" spans="1:6">
      <c r="A10" s="11" t="s">
        <v>7</v>
      </c>
      <c r="B10" s="9">
        <v>26</v>
      </c>
      <c r="C10" s="9">
        <v>156</v>
      </c>
      <c r="D10" s="9">
        <v>271</v>
      </c>
      <c r="E10" s="9">
        <v>60</v>
      </c>
      <c r="F10" s="10">
        <f>SUM(B10:E10)</f>
        <v>513</v>
      </c>
    </row>
    <row r="11" spans="1:6">
      <c r="A11" s="11" t="s">
        <v>8</v>
      </c>
      <c r="B11" s="9">
        <v>111</v>
      </c>
      <c r="C11" s="9">
        <v>706</v>
      </c>
      <c r="D11" s="9">
        <v>607</v>
      </c>
      <c r="E11" s="9">
        <v>193</v>
      </c>
      <c r="F11" s="12">
        <f>SUM(B11:E11)</f>
        <v>1617</v>
      </c>
    </row>
    <row r="12" spans="1:6">
      <c r="A12" s="6" t="s">
        <v>183</v>
      </c>
      <c r="B12" s="7"/>
      <c r="C12" s="7"/>
      <c r="D12" s="7"/>
      <c r="E12" s="7"/>
      <c r="F12" s="7"/>
    </row>
    <row r="13" spans="1:6">
      <c r="A13" s="11" t="s">
        <v>7</v>
      </c>
      <c r="B13" s="9">
        <v>25</v>
      </c>
      <c r="C13" s="9">
        <v>136</v>
      </c>
      <c r="D13" s="9">
        <v>274</v>
      </c>
      <c r="E13" s="9">
        <v>59</v>
      </c>
      <c r="F13" s="10">
        <f>SUM(B13:E13)</f>
        <v>494</v>
      </c>
    </row>
    <row r="14" spans="1:6">
      <c r="A14" s="11" t="s">
        <v>8</v>
      </c>
      <c r="B14" s="9">
        <v>101</v>
      </c>
      <c r="C14" s="9">
        <v>694</v>
      </c>
      <c r="D14" s="9">
        <v>626</v>
      </c>
      <c r="E14" s="9">
        <v>210</v>
      </c>
      <c r="F14" s="12">
        <f>SUM(B14:E14)</f>
        <v>1631</v>
      </c>
    </row>
    <row r="15" spans="1:6">
      <c r="A15" s="6" t="s">
        <v>82</v>
      </c>
      <c r="B15" s="7"/>
      <c r="C15" s="7"/>
      <c r="D15" s="7"/>
      <c r="E15" s="7"/>
      <c r="F15" s="7"/>
    </row>
    <row r="16" spans="1:6">
      <c r="A16" s="11" t="s">
        <v>7</v>
      </c>
      <c r="B16" s="9">
        <v>79</v>
      </c>
      <c r="C16" s="9">
        <v>162</v>
      </c>
      <c r="D16" s="9">
        <v>340</v>
      </c>
      <c r="E16" s="9">
        <v>87</v>
      </c>
      <c r="F16" s="10">
        <f>SUM(B16:E16)</f>
        <v>668</v>
      </c>
    </row>
    <row r="17" spans="1:6">
      <c r="A17" s="11" t="s">
        <v>8</v>
      </c>
      <c r="B17" s="9">
        <v>184</v>
      </c>
      <c r="C17" s="9">
        <v>730</v>
      </c>
      <c r="D17" s="9">
        <v>621</v>
      </c>
      <c r="E17" s="9">
        <v>249</v>
      </c>
      <c r="F17" s="12">
        <f>SUM(B17:E17)</f>
        <v>1784</v>
      </c>
    </row>
    <row r="18" spans="1:6">
      <c r="A18" s="13" t="s">
        <v>145</v>
      </c>
      <c r="B18" s="16"/>
      <c r="C18" s="16"/>
      <c r="D18" s="16"/>
      <c r="E18" s="16"/>
      <c r="F18" s="14"/>
    </row>
    <row r="19" spans="1:6">
      <c r="A19" s="8" t="s">
        <v>4</v>
      </c>
      <c r="B19" s="9">
        <v>211</v>
      </c>
      <c r="C19" s="9">
        <v>162</v>
      </c>
      <c r="D19" s="9">
        <v>325</v>
      </c>
      <c r="E19" s="9">
        <v>244</v>
      </c>
      <c r="F19" s="10">
        <f>SUM(B19:E19)</f>
        <v>942</v>
      </c>
    </row>
    <row r="20" spans="1:6">
      <c r="A20" s="8" t="s">
        <v>5</v>
      </c>
      <c r="B20" s="9">
        <v>461</v>
      </c>
      <c r="C20" s="9">
        <v>730</v>
      </c>
      <c r="D20" s="9">
        <v>612</v>
      </c>
      <c r="E20" s="9">
        <v>429</v>
      </c>
      <c r="F20" s="10">
        <f>SUM(B20:E20)</f>
        <v>2232</v>
      </c>
    </row>
    <row r="21" spans="1:6">
      <c r="A21" s="13" t="s">
        <v>167</v>
      </c>
      <c r="B21" s="6"/>
      <c r="C21" s="6"/>
      <c r="D21" s="6"/>
      <c r="E21" s="6"/>
      <c r="F21" s="7"/>
    </row>
    <row r="22" spans="1:6">
      <c r="A22" s="8" t="s">
        <v>4</v>
      </c>
      <c r="B22" s="11">
        <v>49</v>
      </c>
      <c r="C22" s="11">
        <v>253</v>
      </c>
      <c r="D22" s="11">
        <v>272</v>
      </c>
      <c r="E22" s="11">
        <v>152</v>
      </c>
      <c r="F22" s="219">
        <f>SUM(E22,D22,C22,B22)</f>
        <v>726</v>
      </c>
    </row>
    <row r="23" spans="1:6">
      <c r="A23" s="8" t="s">
        <v>5</v>
      </c>
      <c r="B23" s="11">
        <v>219</v>
      </c>
      <c r="C23" s="11">
        <v>1391</v>
      </c>
      <c r="D23" s="11">
        <v>616</v>
      </c>
      <c r="E23" s="11">
        <v>1049</v>
      </c>
      <c r="F23" s="219">
        <f>SUM(E23,D23,C23,B23)</f>
        <v>3275</v>
      </c>
    </row>
    <row r="24" spans="1:6">
      <c r="A24" s="13" t="s">
        <v>83</v>
      </c>
      <c r="B24" s="7"/>
      <c r="C24" s="7"/>
      <c r="D24" s="7"/>
      <c r="E24" s="7"/>
      <c r="F24" s="7"/>
    </row>
    <row r="25" spans="1:6">
      <c r="A25" s="8" t="s">
        <v>4</v>
      </c>
      <c r="B25" s="9">
        <v>29</v>
      </c>
      <c r="C25" s="9">
        <v>114</v>
      </c>
      <c r="D25" s="9">
        <v>274</v>
      </c>
      <c r="E25" s="9">
        <v>57</v>
      </c>
      <c r="F25" s="10">
        <f>SUM(B25:E25)</f>
        <v>474</v>
      </c>
    </row>
    <row r="26" spans="1:6">
      <c r="A26" s="8" t="s">
        <v>5</v>
      </c>
      <c r="B26" s="9">
        <v>133</v>
      </c>
      <c r="C26" s="9">
        <v>644</v>
      </c>
      <c r="D26" s="9">
        <v>612</v>
      </c>
      <c r="E26" s="9">
        <v>227</v>
      </c>
      <c r="F26" s="12">
        <f>SUM(B26:E26)</f>
        <v>1616</v>
      </c>
    </row>
    <row r="27" spans="1:6">
      <c r="A27" s="13" t="s">
        <v>129</v>
      </c>
      <c r="B27" s="7"/>
      <c r="C27" s="7"/>
      <c r="D27" s="7"/>
      <c r="E27" s="7"/>
      <c r="F27" s="7"/>
    </row>
    <row r="28" spans="1:6">
      <c r="A28" s="17" t="s">
        <v>4</v>
      </c>
      <c r="B28" s="9">
        <v>64</v>
      </c>
      <c r="C28" s="9">
        <v>177</v>
      </c>
      <c r="D28" s="9">
        <v>297</v>
      </c>
      <c r="E28" s="9">
        <v>106</v>
      </c>
      <c r="F28" s="10">
        <f>SUM(B28:E28)</f>
        <v>644</v>
      </c>
    </row>
    <row r="29" spans="1:6">
      <c r="A29" s="8" t="s">
        <v>5</v>
      </c>
      <c r="B29" s="9">
        <v>168</v>
      </c>
      <c r="C29" s="9">
        <v>648</v>
      </c>
      <c r="D29" s="9">
        <v>630</v>
      </c>
      <c r="E29" s="9">
        <v>214</v>
      </c>
      <c r="F29" s="12">
        <f>SUM(B29:E29)</f>
        <v>1660</v>
      </c>
    </row>
    <row r="30" spans="1:6">
      <c r="A30" s="13" t="s">
        <v>9</v>
      </c>
      <c r="B30" s="7"/>
      <c r="C30" s="7"/>
      <c r="D30" s="7"/>
      <c r="E30" s="7"/>
      <c r="F30" s="7"/>
    </row>
    <row r="31" spans="1:6">
      <c r="A31" s="8" t="s">
        <v>4</v>
      </c>
      <c r="B31" s="9">
        <v>59</v>
      </c>
      <c r="C31" s="9">
        <v>208</v>
      </c>
      <c r="D31" s="9">
        <v>278</v>
      </c>
      <c r="E31" s="9">
        <v>109</v>
      </c>
      <c r="F31" s="10">
        <f>SUM(B31:E31)</f>
        <v>654</v>
      </c>
    </row>
    <row r="32" spans="1:6">
      <c r="A32" s="8" t="s">
        <v>5</v>
      </c>
      <c r="B32" s="9">
        <v>163</v>
      </c>
      <c r="C32" s="9">
        <v>946</v>
      </c>
      <c r="D32" s="9">
        <v>658</v>
      </c>
      <c r="E32" s="9">
        <v>305</v>
      </c>
      <c r="F32" s="12">
        <f>SUM(B32:E32)</f>
        <v>2072</v>
      </c>
    </row>
    <row r="33" spans="1:6">
      <c r="A33" s="13" t="s">
        <v>179</v>
      </c>
      <c r="B33" s="7"/>
      <c r="C33" s="7"/>
      <c r="D33" s="7"/>
      <c r="E33" s="7"/>
      <c r="F33" s="7"/>
    </row>
    <row r="34" spans="1:6">
      <c r="A34" s="8" t="s">
        <v>4</v>
      </c>
      <c r="B34" s="9">
        <v>25</v>
      </c>
      <c r="C34" s="9">
        <v>119</v>
      </c>
      <c r="D34" s="9">
        <v>268</v>
      </c>
      <c r="E34" s="9">
        <v>54</v>
      </c>
      <c r="F34" s="10">
        <f>SUM(B34:E34)</f>
        <v>466</v>
      </c>
    </row>
    <row r="35" spans="1:6">
      <c r="A35" s="8" t="s">
        <v>5</v>
      </c>
      <c r="B35" s="9">
        <v>111</v>
      </c>
      <c r="C35" s="9">
        <v>387</v>
      </c>
      <c r="D35" s="9">
        <v>623</v>
      </c>
      <c r="E35" s="9">
        <v>176</v>
      </c>
      <c r="F35" s="12">
        <f>SUM(B35:E35)</f>
        <v>1297</v>
      </c>
    </row>
    <row r="36" spans="1:6">
      <c r="A36" s="13" t="s">
        <v>10</v>
      </c>
      <c r="B36" s="7"/>
      <c r="C36" s="7"/>
      <c r="D36" s="7"/>
      <c r="E36" s="7"/>
      <c r="F36" s="7"/>
    </row>
    <row r="37" spans="1:6">
      <c r="A37" s="17" t="s">
        <v>4</v>
      </c>
      <c r="B37" s="9">
        <v>23</v>
      </c>
      <c r="C37" s="9">
        <v>379</v>
      </c>
      <c r="D37" s="9">
        <v>274</v>
      </c>
      <c r="E37" s="9">
        <v>376</v>
      </c>
      <c r="F37" s="10">
        <f>SUM(B37:E37)</f>
        <v>1052</v>
      </c>
    </row>
    <row r="38" spans="1:6">
      <c r="A38" s="8" t="s">
        <v>5</v>
      </c>
      <c r="B38" s="9">
        <v>84</v>
      </c>
      <c r="C38" s="9">
        <v>1384</v>
      </c>
      <c r="D38" s="9">
        <v>635</v>
      </c>
      <c r="E38" s="9">
        <v>1174</v>
      </c>
      <c r="F38" s="12">
        <f>SUM(B38:E38)</f>
        <v>3277</v>
      </c>
    </row>
    <row r="39" spans="1:6">
      <c r="A39" s="13" t="s">
        <v>149</v>
      </c>
      <c r="B39" s="16"/>
      <c r="C39" s="16"/>
      <c r="D39" s="16"/>
      <c r="E39" s="16"/>
      <c r="F39" s="14"/>
    </row>
    <row r="40" spans="1:6">
      <c r="A40" s="8" t="s">
        <v>4</v>
      </c>
      <c r="B40" s="9">
        <v>21</v>
      </c>
      <c r="C40" s="9">
        <v>116</v>
      </c>
      <c r="D40" s="9">
        <v>269</v>
      </c>
      <c r="E40" s="9">
        <v>55</v>
      </c>
      <c r="F40" s="10">
        <f>SUM(B40:E40)</f>
        <v>461</v>
      </c>
    </row>
    <row r="41" spans="1:6">
      <c r="A41" s="8" t="s">
        <v>5</v>
      </c>
      <c r="B41" s="9">
        <v>76</v>
      </c>
      <c r="C41" s="9">
        <v>637</v>
      </c>
      <c r="D41" s="9">
        <v>606</v>
      </c>
      <c r="E41" s="9">
        <v>227</v>
      </c>
      <c r="F41" s="10">
        <f>SUM(B41:E41)</f>
        <v>1546</v>
      </c>
    </row>
    <row r="42" spans="1:6">
      <c r="A42" s="6" t="s">
        <v>154</v>
      </c>
      <c r="B42" s="7"/>
      <c r="C42" s="7"/>
      <c r="D42" s="7"/>
      <c r="E42" s="7"/>
      <c r="F42" s="7"/>
    </row>
    <row r="43" spans="1:6">
      <c r="A43" s="8" t="s">
        <v>4</v>
      </c>
      <c r="B43" s="9">
        <v>20</v>
      </c>
      <c r="C43" s="9">
        <v>111</v>
      </c>
      <c r="D43" s="9">
        <v>269</v>
      </c>
      <c r="E43" s="9">
        <v>49</v>
      </c>
      <c r="F43" s="219">
        <f>SUM(E43,D43,C43,B43)</f>
        <v>449</v>
      </c>
    </row>
    <row r="44" spans="1:6">
      <c r="A44" s="8" t="s">
        <v>5</v>
      </c>
      <c r="B44" s="9">
        <v>73</v>
      </c>
      <c r="C44" s="9">
        <v>620</v>
      </c>
      <c r="D44" s="9">
        <v>606</v>
      </c>
      <c r="E44" s="9">
        <v>170</v>
      </c>
      <c r="F44" s="219">
        <f>SUM(E44,D44,C44,B44)</f>
        <v>1469</v>
      </c>
    </row>
    <row r="45" spans="1:6">
      <c r="A45" s="13" t="s">
        <v>131</v>
      </c>
      <c r="B45" s="7"/>
      <c r="C45" s="7"/>
      <c r="D45" s="7"/>
      <c r="E45" s="7"/>
      <c r="F45" s="7"/>
    </row>
    <row r="46" spans="1:6">
      <c r="A46" s="17" t="s">
        <v>4</v>
      </c>
      <c r="B46" s="9">
        <v>24</v>
      </c>
      <c r="C46" s="9">
        <v>115</v>
      </c>
      <c r="D46" s="9">
        <v>273</v>
      </c>
      <c r="E46" s="9">
        <v>51</v>
      </c>
      <c r="F46" s="10">
        <f>SUM(B46:E46)</f>
        <v>463</v>
      </c>
    </row>
    <row r="47" spans="1:6">
      <c r="A47" s="8" t="s">
        <v>5</v>
      </c>
      <c r="B47" s="9">
        <v>88</v>
      </c>
      <c r="C47" s="9">
        <v>631</v>
      </c>
      <c r="D47" s="9">
        <v>617</v>
      </c>
      <c r="E47" s="9">
        <v>174</v>
      </c>
      <c r="F47" s="12">
        <f>SUM(B47:E47)</f>
        <v>1510</v>
      </c>
    </row>
    <row r="48" spans="1:6">
      <c r="A48" s="13" t="s">
        <v>11</v>
      </c>
      <c r="B48" s="16"/>
      <c r="C48" s="16"/>
      <c r="D48" s="16"/>
      <c r="E48" s="16"/>
      <c r="F48" s="14"/>
    </row>
    <row r="49" spans="1:6">
      <c r="A49" s="8" t="s">
        <v>4</v>
      </c>
      <c r="B49" s="9">
        <v>345</v>
      </c>
      <c r="C49" s="9">
        <v>1072</v>
      </c>
      <c r="D49" s="9">
        <v>303</v>
      </c>
      <c r="E49" s="9">
        <v>268</v>
      </c>
      <c r="F49" s="10">
        <f>SUM(B49:E49)</f>
        <v>1988</v>
      </c>
    </row>
    <row r="50" spans="1:6">
      <c r="A50" s="8" t="s">
        <v>5</v>
      </c>
      <c r="B50" s="9">
        <v>909</v>
      </c>
      <c r="C50" s="9">
        <v>3201</v>
      </c>
      <c r="D50" s="9">
        <v>729</v>
      </c>
      <c r="E50" s="9">
        <v>873</v>
      </c>
      <c r="F50" s="10">
        <f>SUM(B50:E50)</f>
        <v>5712</v>
      </c>
    </row>
    <row r="51" spans="1:6">
      <c r="A51" s="13" t="s">
        <v>12</v>
      </c>
      <c r="B51" s="16"/>
      <c r="C51" s="16"/>
      <c r="D51" s="16"/>
      <c r="E51" s="16"/>
      <c r="F51" s="14"/>
    </row>
    <row r="52" spans="1:6">
      <c r="A52" s="8" t="s">
        <v>4</v>
      </c>
      <c r="B52" s="9">
        <v>139</v>
      </c>
      <c r="C52" s="9">
        <v>228</v>
      </c>
      <c r="D52" s="9">
        <v>288</v>
      </c>
      <c r="E52" s="9">
        <v>138</v>
      </c>
      <c r="F52" s="10">
        <f>SUM(B52:E52)</f>
        <v>793</v>
      </c>
    </row>
    <row r="53" spans="1:6">
      <c r="A53" s="8" t="s">
        <v>5</v>
      </c>
      <c r="B53" s="9">
        <v>225</v>
      </c>
      <c r="C53" s="9">
        <v>800</v>
      </c>
      <c r="D53" s="9">
        <v>663</v>
      </c>
      <c r="E53" s="9">
        <v>300</v>
      </c>
      <c r="F53" s="10">
        <f>SUM(B53:E53)</f>
        <v>1988</v>
      </c>
    </row>
    <row r="54" spans="1:6">
      <c r="A54" s="13" t="s">
        <v>147</v>
      </c>
      <c r="B54" s="16"/>
      <c r="C54" s="16"/>
      <c r="D54" s="16"/>
      <c r="E54" s="16"/>
      <c r="F54" s="14"/>
    </row>
    <row r="55" spans="1:6">
      <c r="A55" s="8" t="s">
        <v>4</v>
      </c>
      <c r="B55" s="9">
        <v>13</v>
      </c>
      <c r="C55" s="9">
        <v>20</v>
      </c>
      <c r="D55" s="9"/>
      <c r="E55" s="9">
        <v>36</v>
      </c>
      <c r="F55" s="10">
        <f>SUM(B55:E55)</f>
        <v>69</v>
      </c>
    </row>
    <row r="56" spans="1:6">
      <c r="A56" s="8" t="s">
        <v>5</v>
      </c>
      <c r="B56" s="9">
        <v>30</v>
      </c>
      <c r="C56" s="9">
        <v>29</v>
      </c>
      <c r="D56" s="9"/>
      <c r="E56" s="9">
        <v>79</v>
      </c>
      <c r="F56" s="10">
        <f>SUM(B56:E56)</f>
        <v>138</v>
      </c>
    </row>
    <row r="57" spans="1:6">
      <c r="A57" s="13" t="s">
        <v>105</v>
      </c>
      <c r="B57" s="16"/>
      <c r="C57" s="16"/>
      <c r="D57" s="16"/>
      <c r="E57" s="16"/>
      <c r="F57" s="14"/>
    </row>
    <row r="58" spans="1:6">
      <c r="A58" s="8" t="s">
        <v>4</v>
      </c>
      <c r="B58" s="9">
        <v>1</v>
      </c>
      <c r="C58" s="9">
        <v>239</v>
      </c>
      <c r="D58" s="9"/>
      <c r="E58" s="9">
        <v>100</v>
      </c>
      <c r="F58" s="10">
        <f>SUM(B58:E58)</f>
        <v>340</v>
      </c>
    </row>
    <row r="59" spans="1:6">
      <c r="A59" s="8" t="s">
        <v>5</v>
      </c>
      <c r="B59" s="9">
        <v>0</v>
      </c>
      <c r="C59" s="9">
        <v>881</v>
      </c>
      <c r="D59" s="9"/>
      <c r="E59" s="9">
        <v>377</v>
      </c>
      <c r="F59" s="10">
        <f>SUM(B59:E59)</f>
        <v>1258</v>
      </c>
    </row>
    <row r="60" spans="1:6">
      <c r="A60" s="13" t="s">
        <v>104</v>
      </c>
      <c r="B60" s="16"/>
      <c r="C60" s="16"/>
      <c r="D60" s="16"/>
      <c r="E60" s="16"/>
      <c r="F60" s="14"/>
    </row>
    <row r="61" spans="1:6">
      <c r="A61" s="8" t="s">
        <v>4</v>
      </c>
      <c r="B61" s="9">
        <v>27</v>
      </c>
      <c r="C61" s="9">
        <v>133</v>
      </c>
      <c r="D61" s="9">
        <v>274</v>
      </c>
      <c r="E61" s="9">
        <v>78</v>
      </c>
      <c r="F61" s="10">
        <f>SUM(B61:E61)</f>
        <v>512</v>
      </c>
    </row>
    <row r="62" spans="1:6">
      <c r="A62" s="8" t="s">
        <v>5</v>
      </c>
      <c r="B62" s="9">
        <v>124</v>
      </c>
      <c r="C62" s="9">
        <v>752</v>
      </c>
      <c r="D62" s="9">
        <v>627</v>
      </c>
      <c r="E62" s="9">
        <v>277</v>
      </c>
      <c r="F62" s="10">
        <f>SUM(B62:E62)</f>
        <v>1780</v>
      </c>
    </row>
    <row r="63" spans="1:6">
      <c r="A63" s="13" t="s">
        <v>146</v>
      </c>
      <c r="B63" s="16"/>
      <c r="C63" s="16"/>
      <c r="D63" s="16"/>
      <c r="E63" s="16"/>
      <c r="F63" s="14"/>
    </row>
    <row r="64" spans="1:6">
      <c r="A64" s="8" t="s">
        <v>4</v>
      </c>
      <c r="B64" s="9">
        <v>114</v>
      </c>
      <c r="C64" s="9">
        <v>486</v>
      </c>
      <c r="D64" s="9">
        <v>316</v>
      </c>
      <c r="E64" s="9">
        <v>148</v>
      </c>
      <c r="F64" s="10">
        <f>SUM(B64:E64)</f>
        <v>1064</v>
      </c>
    </row>
    <row r="65" spans="1:6">
      <c r="A65" s="8" t="s">
        <v>5</v>
      </c>
      <c r="B65" s="9">
        <v>329</v>
      </c>
      <c r="C65" s="9">
        <v>877</v>
      </c>
      <c r="D65" s="9">
        <v>658</v>
      </c>
      <c r="E65" s="9">
        <v>263</v>
      </c>
      <c r="F65" s="10">
        <f>SUM(B65:E65)</f>
        <v>2127</v>
      </c>
    </row>
    <row r="66" spans="1:6">
      <c r="A66" s="13" t="s">
        <v>13</v>
      </c>
      <c r="B66" s="16"/>
      <c r="C66" s="16"/>
      <c r="D66" s="16"/>
      <c r="E66" s="16"/>
      <c r="F66" s="14"/>
    </row>
    <row r="67" spans="1:6">
      <c r="A67" s="8" t="s">
        <v>4</v>
      </c>
      <c r="B67" s="9">
        <v>392</v>
      </c>
      <c r="C67" s="9">
        <v>1531</v>
      </c>
      <c r="D67" s="9">
        <v>292</v>
      </c>
      <c r="E67" s="9">
        <v>294</v>
      </c>
      <c r="F67" s="10">
        <f>SUM(B67:E67)</f>
        <v>2509</v>
      </c>
    </row>
    <row r="68" spans="1:6">
      <c r="A68" s="8" t="s">
        <v>5</v>
      </c>
      <c r="B68" s="9">
        <v>694</v>
      </c>
      <c r="C68" s="9">
        <v>4140</v>
      </c>
      <c r="D68" s="9">
        <v>694</v>
      </c>
      <c r="E68" s="9">
        <v>819</v>
      </c>
      <c r="F68" s="10">
        <f>SUM(B68:E68)</f>
        <v>6347</v>
      </c>
    </row>
    <row r="69" spans="1:6">
      <c r="A69" s="13" t="s">
        <v>14</v>
      </c>
      <c r="B69" s="7"/>
      <c r="C69" s="7"/>
      <c r="D69" s="7"/>
      <c r="E69" s="7"/>
      <c r="F69" s="14"/>
    </row>
    <row r="70" spans="1:6">
      <c r="A70" s="8" t="s">
        <v>4</v>
      </c>
      <c r="B70" s="9">
        <v>215</v>
      </c>
      <c r="C70" s="9">
        <v>560</v>
      </c>
      <c r="D70" s="9">
        <v>420</v>
      </c>
      <c r="E70" s="9">
        <v>611</v>
      </c>
      <c r="F70" s="10">
        <f>SUM(B70:E70)</f>
        <v>1806</v>
      </c>
    </row>
    <row r="71" spans="1:6">
      <c r="A71" s="8" t="s">
        <v>5</v>
      </c>
      <c r="B71" s="9">
        <v>443</v>
      </c>
      <c r="C71" s="9">
        <v>1630</v>
      </c>
      <c r="D71" s="9">
        <v>625</v>
      </c>
      <c r="E71" s="9">
        <v>1252</v>
      </c>
      <c r="F71" s="10">
        <f>SUM(B71:E71)</f>
        <v>3950</v>
      </c>
    </row>
    <row r="72" spans="1:6">
      <c r="A72" s="13" t="s">
        <v>15</v>
      </c>
      <c r="B72" s="7"/>
      <c r="C72" s="7"/>
      <c r="D72" s="7"/>
      <c r="E72" s="7"/>
      <c r="F72" s="7"/>
    </row>
    <row r="73" spans="1:6">
      <c r="A73" s="8" t="s">
        <v>4</v>
      </c>
      <c r="B73" s="9">
        <v>51</v>
      </c>
      <c r="C73" s="9">
        <v>154</v>
      </c>
      <c r="D73" s="9">
        <v>320</v>
      </c>
      <c r="E73" s="9">
        <v>109</v>
      </c>
      <c r="F73" s="10">
        <f>SUM(B73:E73)</f>
        <v>634</v>
      </c>
    </row>
    <row r="74" spans="1:6">
      <c r="A74" s="8" t="s">
        <v>5</v>
      </c>
      <c r="B74" s="9">
        <v>193</v>
      </c>
      <c r="C74" s="9">
        <v>725</v>
      </c>
      <c r="D74" s="9">
        <v>646</v>
      </c>
      <c r="E74" s="9">
        <v>373</v>
      </c>
      <c r="F74" s="12">
        <f>SUM(B74:E74)</f>
        <v>1937</v>
      </c>
    </row>
    <row r="75" spans="1:6">
      <c r="A75" s="13" t="s">
        <v>16</v>
      </c>
      <c r="B75" s="7"/>
      <c r="C75" s="7"/>
      <c r="D75" s="7"/>
      <c r="E75" s="7"/>
      <c r="F75" s="7"/>
    </row>
    <row r="76" spans="1:6">
      <c r="A76" s="8" t="s">
        <v>4</v>
      </c>
      <c r="B76" s="9">
        <v>332</v>
      </c>
      <c r="C76" s="9">
        <v>2117</v>
      </c>
      <c r="D76" s="9">
        <v>310</v>
      </c>
      <c r="E76" s="9">
        <v>595</v>
      </c>
      <c r="F76" s="10">
        <f>SUM(B76:E76)</f>
        <v>3354</v>
      </c>
    </row>
    <row r="77" spans="1:6">
      <c r="A77" s="8" t="s">
        <v>5</v>
      </c>
      <c r="B77" s="9">
        <v>831</v>
      </c>
      <c r="C77" s="9">
        <v>7642</v>
      </c>
      <c r="D77" s="9">
        <v>709</v>
      </c>
      <c r="E77" s="9">
        <v>1882</v>
      </c>
      <c r="F77" s="12">
        <f>SUM(B77:E77)</f>
        <v>11064</v>
      </c>
    </row>
    <row r="78" spans="1:6">
      <c r="A78" s="13" t="s">
        <v>108</v>
      </c>
      <c r="B78" s="7"/>
      <c r="C78" s="7"/>
      <c r="D78" s="7"/>
      <c r="E78" s="7"/>
      <c r="F78" s="7"/>
    </row>
    <row r="79" spans="1:6">
      <c r="A79" s="8" t="s">
        <v>4</v>
      </c>
      <c r="B79" s="9">
        <v>48</v>
      </c>
      <c r="C79" s="9">
        <v>190</v>
      </c>
      <c r="D79" s="9">
        <v>271</v>
      </c>
      <c r="E79" s="9">
        <v>76</v>
      </c>
      <c r="F79" s="10">
        <f>SUM(B79:E79)</f>
        <v>585</v>
      </c>
    </row>
    <row r="80" spans="1:6">
      <c r="A80" s="8" t="s">
        <v>5</v>
      </c>
      <c r="B80" s="9">
        <v>97</v>
      </c>
      <c r="C80" s="9">
        <v>691</v>
      </c>
      <c r="D80" s="9">
        <v>607</v>
      </c>
      <c r="E80" s="9">
        <v>220</v>
      </c>
      <c r="F80" s="12">
        <f>SUM(B80:E80)</f>
        <v>1615</v>
      </c>
    </row>
    <row r="81" spans="1:6">
      <c r="A81" s="13" t="s">
        <v>74</v>
      </c>
      <c r="B81" s="7"/>
      <c r="C81" s="7"/>
      <c r="D81" s="7"/>
      <c r="E81" s="7"/>
      <c r="F81" s="7"/>
    </row>
    <row r="82" spans="1:6">
      <c r="A82" s="8" t="s">
        <v>4</v>
      </c>
      <c r="B82" s="9">
        <v>3</v>
      </c>
      <c r="C82" s="9">
        <v>2</v>
      </c>
      <c r="D82" s="9">
        <v>1</v>
      </c>
      <c r="E82" s="9">
        <v>16</v>
      </c>
      <c r="F82" s="10">
        <f>SUM(B82:E82)</f>
        <v>22</v>
      </c>
    </row>
    <row r="83" spans="1:6">
      <c r="A83" s="8" t="s">
        <v>5</v>
      </c>
      <c r="B83" s="9">
        <v>13</v>
      </c>
      <c r="C83" s="9">
        <v>8</v>
      </c>
      <c r="D83" s="9">
        <v>1</v>
      </c>
      <c r="E83" s="9">
        <v>47</v>
      </c>
      <c r="F83" s="12">
        <f>SUM(B83:E83)</f>
        <v>69</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7</v>
      </c>
      <c r="C88" s="9">
        <v>1508</v>
      </c>
      <c r="D88" s="9"/>
      <c r="E88" s="9">
        <v>240</v>
      </c>
      <c r="F88" s="10">
        <f>SUM(B88:E88)</f>
        <v>1755</v>
      </c>
    </row>
    <row r="89" spans="1:6">
      <c r="A89" s="8" t="s">
        <v>5</v>
      </c>
      <c r="B89" s="9">
        <v>10</v>
      </c>
      <c r="C89" s="9">
        <v>4309</v>
      </c>
      <c r="D89" s="9"/>
      <c r="E89" s="9">
        <v>567</v>
      </c>
      <c r="F89" s="10">
        <f>SUM(B89:E89)</f>
        <v>4886</v>
      </c>
    </row>
    <row r="90" spans="1:6">
      <c r="A90" s="13" t="s">
        <v>151</v>
      </c>
      <c r="B90" s="7"/>
      <c r="C90" s="7"/>
      <c r="D90" s="7"/>
      <c r="E90" s="7"/>
      <c r="F90" s="7"/>
    </row>
    <row r="91" spans="1:6">
      <c r="A91" s="8" t="s">
        <v>4</v>
      </c>
      <c r="B91" s="9">
        <v>44</v>
      </c>
      <c r="C91" s="9">
        <v>382</v>
      </c>
      <c r="D91" s="9"/>
      <c r="E91" s="9">
        <v>609</v>
      </c>
      <c r="F91" s="10">
        <f>SUM(B91:E91)</f>
        <v>1035</v>
      </c>
    </row>
    <row r="92" spans="1:6">
      <c r="A92" s="8" t="s">
        <v>5</v>
      </c>
      <c r="B92" s="9">
        <v>151</v>
      </c>
      <c r="C92" s="9">
        <v>1790</v>
      </c>
      <c r="D92" s="9"/>
      <c r="E92" s="9">
        <v>1760</v>
      </c>
      <c r="F92" s="12">
        <f>SUM(B92:E92)</f>
        <v>3701</v>
      </c>
    </row>
    <row r="93" spans="1:6">
      <c r="A93" s="13" t="s">
        <v>85</v>
      </c>
      <c r="B93" s="16"/>
      <c r="C93" s="16"/>
      <c r="D93" s="16"/>
      <c r="E93" s="16"/>
      <c r="F93" s="14"/>
    </row>
    <row r="94" spans="1:6">
      <c r="A94" s="8" t="s">
        <v>4</v>
      </c>
      <c r="B94" s="9">
        <v>40</v>
      </c>
      <c r="C94" s="9">
        <v>134</v>
      </c>
      <c r="D94" s="9">
        <v>274</v>
      </c>
      <c r="E94" s="9">
        <v>73</v>
      </c>
      <c r="F94" s="10">
        <f>SUM(B94:E94)</f>
        <v>521</v>
      </c>
    </row>
    <row r="95" spans="1:6">
      <c r="A95" s="8" t="s">
        <v>5</v>
      </c>
      <c r="B95" s="9">
        <v>182</v>
      </c>
      <c r="C95" s="9">
        <v>716</v>
      </c>
      <c r="D95" s="9">
        <v>617</v>
      </c>
      <c r="E95" s="9">
        <v>281</v>
      </c>
      <c r="F95" s="10">
        <f>SUM(B95:E95)</f>
        <v>1796</v>
      </c>
    </row>
    <row r="96" spans="1:6">
      <c r="A96" s="13" t="s">
        <v>148</v>
      </c>
      <c r="B96" s="16"/>
      <c r="C96" s="16"/>
      <c r="D96" s="16"/>
      <c r="E96" s="16"/>
      <c r="F96" s="14"/>
    </row>
    <row r="97" spans="1:6">
      <c r="A97" s="8" t="s">
        <v>4</v>
      </c>
      <c r="B97" s="9">
        <v>181</v>
      </c>
      <c r="C97" s="9">
        <v>844</v>
      </c>
      <c r="D97" s="9">
        <v>2</v>
      </c>
      <c r="E97" s="9">
        <v>85</v>
      </c>
      <c r="F97" s="10">
        <f>SUM(B97:E97)</f>
        <v>1112</v>
      </c>
    </row>
    <row r="98" spans="1:6">
      <c r="A98" s="8" t="s">
        <v>5</v>
      </c>
      <c r="B98" s="9">
        <v>325</v>
      </c>
      <c r="C98" s="9">
        <v>1423</v>
      </c>
      <c r="D98" s="9">
        <v>1</v>
      </c>
      <c r="E98" s="9">
        <v>84</v>
      </c>
      <c r="F98" s="10">
        <f>SUM(B98:E98)</f>
        <v>1833</v>
      </c>
    </row>
    <row r="99" spans="1:6">
      <c r="A99" s="13" t="s">
        <v>17</v>
      </c>
      <c r="B99" s="16"/>
      <c r="C99" s="16"/>
      <c r="D99" s="16"/>
      <c r="E99" s="16"/>
      <c r="F99" s="14"/>
    </row>
    <row r="100" spans="1:6">
      <c r="A100" s="8" t="s">
        <v>4</v>
      </c>
      <c r="B100" s="9">
        <v>28</v>
      </c>
      <c r="C100" s="9">
        <v>431</v>
      </c>
      <c r="D100" s="9">
        <v>292</v>
      </c>
      <c r="E100" s="9">
        <v>469</v>
      </c>
      <c r="F100" s="10">
        <f>SUM(B100:E100)</f>
        <v>1220</v>
      </c>
    </row>
    <row r="101" spans="1:6">
      <c r="A101" s="8" t="s">
        <v>5</v>
      </c>
      <c r="B101" s="9">
        <v>130</v>
      </c>
      <c r="C101" s="9">
        <v>1516</v>
      </c>
      <c r="D101" s="9">
        <v>707</v>
      </c>
      <c r="E101" s="9">
        <v>1484</v>
      </c>
      <c r="F101" s="10">
        <f>SUM(B101:E101)</f>
        <v>3837</v>
      </c>
    </row>
    <row r="102" spans="1:6">
      <c r="A102" s="13" t="s">
        <v>92</v>
      </c>
      <c r="B102" s="7"/>
      <c r="C102" s="7"/>
      <c r="D102" s="7"/>
      <c r="E102" s="7"/>
      <c r="F102" s="14"/>
    </row>
    <row r="103" spans="1:6">
      <c r="A103" s="8" t="s">
        <v>4</v>
      </c>
      <c r="B103" s="9">
        <v>27</v>
      </c>
      <c r="C103" s="9">
        <v>119</v>
      </c>
      <c r="D103" s="9">
        <v>279</v>
      </c>
      <c r="E103" s="9">
        <v>60</v>
      </c>
      <c r="F103" s="10">
        <f>SUM(B103:E103)</f>
        <v>485</v>
      </c>
    </row>
    <row r="104" spans="1:6">
      <c r="A104" s="8" t="s">
        <v>5</v>
      </c>
      <c r="B104" s="9">
        <v>106</v>
      </c>
      <c r="C104" s="9">
        <v>639</v>
      </c>
      <c r="D104" s="9">
        <v>611</v>
      </c>
      <c r="E104" s="9">
        <v>227</v>
      </c>
      <c r="F104" s="10">
        <f>SUM(B104:E104)</f>
        <v>1583</v>
      </c>
    </row>
    <row r="105" spans="1:6">
      <c r="A105" s="13" t="s">
        <v>75</v>
      </c>
      <c r="B105" s="7"/>
      <c r="C105" s="7"/>
      <c r="D105" s="7"/>
      <c r="E105" s="7"/>
      <c r="F105" s="14"/>
    </row>
    <row r="106" spans="1:6">
      <c r="A106" s="8" t="s">
        <v>4</v>
      </c>
      <c r="B106" s="9">
        <v>3</v>
      </c>
      <c r="C106" s="9">
        <v>159</v>
      </c>
      <c r="D106" s="9">
        <v>3</v>
      </c>
      <c r="E106" s="9">
        <v>310</v>
      </c>
      <c r="F106" s="10">
        <f>SUM(B106:E106)</f>
        <v>475</v>
      </c>
    </row>
    <row r="107" spans="1:6">
      <c r="A107" s="8" t="s">
        <v>5</v>
      </c>
      <c r="B107" s="9">
        <v>5</v>
      </c>
      <c r="C107" s="9">
        <v>1165</v>
      </c>
      <c r="D107" s="9">
        <v>6</v>
      </c>
      <c r="E107" s="9">
        <v>2790</v>
      </c>
      <c r="F107" s="10">
        <f>SUM(B107:E107)</f>
        <v>3966</v>
      </c>
    </row>
    <row r="108" spans="1:6">
      <c r="A108" s="13" t="s">
        <v>106</v>
      </c>
      <c r="B108" s="7"/>
      <c r="C108" s="7"/>
      <c r="D108" s="7"/>
      <c r="E108" s="7"/>
      <c r="F108" s="14"/>
    </row>
    <row r="109" spans="1:6">
      <c r="A109" s="8" t="s">
        <v>4</v>
      </c>
      <c r="B109" s="9">
        <v>374</v>
      </c>
      <c r="C109" s="9">
        <v>1256</v>
      </c>
      <c r="D109" s="9">
        <v>28</v>
      </c>
      <c r="E109" s="9">
        <v>242</v>
      </c>
      <c r="F109" s="10">
        <f>SUM(B109:E109)</f>
        <v>1900</v>
      </c>
    </row>
    <row r="110" spans="1:6">
      <c r="A110" s="8" t="s">
        <v>5</v>
      </c>
      <c r="B110" s="9">
        <v>2260</v>
      </c>
      <c r="C110" s="9">
        <v>7011</v>
      </c>
      <c r="D110" s="9">
        <v>162</v>
      </c>
      <c r="E110" s="9">
        <v>1626</v>
      </c>
      <c r="F110" s="10">
        <f>SUM(B110:E110)</f>
        <v>11059</v>
      </c>
    </row>
    <row r="111" spans="1:6">
      <c r="A111" s="13" t="s">
        <v>139</v>
      </c>
      <c r="B111" s="7"/>
      <c r="C111" s="7"/>
      <c r="D111" s="7"/>
      <c r="E111" s="7"/>
      <c r="F111" s="14"/>
    </row>
    <row r="112" spans="1:6">
      <c r="A112" s="8" t="s">
        <v>4</v>
      </c>
      <c r="B112" s="9">
        <v>33</v>
      </c>
      <c r="C112" s="9">
        <v>121</v>
      </c>
      <c r="D112" s="9">
        <v>273</v>
      </c>
      <c r="E112" s="9">
        <v>61</v>
      </c>
      <c r="F112" s="10">
        <f>SUM(B112:E112)</f>
        <v>488</v>
      </c>
    </row>
    <row r="113" spans="1:6">
      <c r="A113" s="8" t="s">
        <v>5</v>
      </c>
      <c r="B113" s="9">
        <v>119</v>
      </c>
      <c r="C113" s="9">
        <v>648</v>
      </c>
      <c r="D113" s="9">
        <v>620</v>
      </c>
      <c r="E113" s="9">
        <v>199</v>
      </c>
      <c r="F113" s="10">
        <f>SUM(B113:E113)</f>
        <v>1586</v>
      </c>
    </row>
    <row r="114" spans="1:6">
      <c r="A114" s="13" t="s">
        <v>130</v>
      </c>
      <c r="B114" s="7"/>
      <c r="C114" s="7"/>
      <c r="D114" s="7"/>
      <c r="E114" s="7"/>
      <c r="F114" s="14"/>
    </row>
    <row r="115" spans="1:6">
      <c r="A115" s="8" t="s">
        <v>4</v>
      </c>
      <c r="B115" s="9">
        <v>33</v>
      </c>
      <c r="C115" s="9">
        <v>130</v>
      </c>
      <c r="D115" s="9">
        <v>270</v>
      </c>
      <c r="E115" s="9">
        <v>58</v>
      </c>
      <c r="F115" s="10">
        <f>SUM(B115:E115)</f>
        <v>491</v>
      </c>
    </row>
    <row r="116" spans="1:6">
      <c r="A116" s="8" t="s">
        <v>5</v>
      </c>
      <c r="B116" s="9">
        <v>139</v>
      </c>
      <c r="C116" s="9">
        <v>648</v>
      </c>
      <c r="D116" s="9">
        <v>610</v>
      </c>
      <c r="E116" s="9">
        <v>208</v>
      </c>
      <c r="F116" s="10">
        <f>SUM(B116:E116)</f>
        <v>1605</v>
      </c>
    </row>
    <row r="117" spans="1:6" ht="13.8" thickBot="1">
      <c r="A117" s="19"/>
      <c r="B117" s="15"/>
      <c r="C117" s="15"/>
      <c r="D117" s="15"/>
      <c r="E117" s="15"/>
      <c r="F117" s="20"/>
    </row>
    <row r="118" spans="1:6" ht="13.8" thickBot="1">
      <c r="A118" s="21" t="s">
        <v>18</v>
      </c>
      <c r="B118" s="23">
        <f>B115+B112+B109+B13+B106+B103+B100+B97+B94+B91+B88+B85+B82+B79+B76+B73+B70+B67+B64+B61+B58+B55+B52+B49+B46+B43+B40+B37+B34+B31+B28+B25+B22+B19+B16+B10+B7</f>
        <v>3942</v>
      </c>
      <c r="C118" s="23">
        <f>C115+C112+C109+C13+C106+C103+C100+C97+C94+C91+C88+C85+C82+C79+C76+C73+C70+C67+C64+C61+C58+C55+C52+C49+C46+C43+C40+C37+C34+C31+C28+C25+C22+C19+C16+C10+C7</f>
        <v>16668</v>
      </c>
      <c r="D118" s="23">
        <f>D115+D112+D109+D13+D106+D103+D100+D97+D94+D91+D88+D85+D82+D79+D76+D73+D70+D67+D64+D61+D58+D55+D52+D49+D46+D43+D40+D37+D34+D31+D28+D25+D22+D19+D16+D10+D7</f>
        <v>8529</v>
      </c>
      <c r="E118" s="23">
        <f>E115+E112+E109+E13+E106+E103+E100+E97+E94+E91+E88+E85+E82+E79+E76+E73+E70+E67+E64+E61+E58+E55+E52+E49+E46+E43+E40+E37+E34+E31+E28+E25+E22+E19+E16+E10+E7</f>
        <v>7368</v>
      </c>
      <c r="F118" s="23">
        <f>F115+F112+F109+F13+F106+F103+F100+F97+F94+F91+F88+F85+F82+F79+F76+F73+F70+F67+F64+F61+F58+F55+F52+F49+F46+F43+F40+F37+F34+F31+F28+F25+F22+F19+F16+F10+F7</f>
        <v>36507</v>
      </c>
    </row>
    <row r="119" spans="1:6" ht="13.8" thickBot="1">
      <c r="A119" s="22" t="s">
        <v>19</v>
      </c>
      <c r="B119" s="23">
        <f>B116+B113+B14+B110+B107+B104+B101+B98+B95+B92+B89+B86+B83+B80+B77+B74+B71+B68+B65+B62+B59+B56+B53+B50+B47+B44+B41+B38+B35+B32+B29+B26+B23+B20+B17+B11+B8</f>
        <v>11757</v>
      </c>
      <c r="C119" s="23">
        <f>C116+C113+C14+C110+C107+C104+C101+C98+C95+C92+C89+C86+C83+C80+C77+C74+C71+C68+C65+C62+C59+C56+C53+C50+C47+C44+C41+C38+C35+C32+C29+C26+C23+C20+C17+C11+C8</f>
        <v>59997</v>
      </c>
      <c r="D119" s="23">
        <f>D116+D113+D14+D110+D107+D104+D101+D98+D95+D92+D89+D86+D83+D80+D77+D74+D71+D68+D65+D62+D59+D56+D53+D50+D47+D44+D41+D38+D35+D32+D29+D26+D23+D20+D17+D11+D8</f>
        <v>18636</v>
      </c>
      <c r="E119" s="23">
        <f>E116+E113+E14+E110+E107+E104+E101+E98+E95+E92+E89+E86+E83+E80+E77+E74+E71+E68+E65+E62+E59+E56+E53+E50+E47+E44+E41+E38+E35+E32+E29+E26+E23+E20+E17+E11+E8</f>
        <v>23825</v>
      </c>
      <c r="F119" s="23">
        <f>F116+F113+F14+F110+F107+F104+F101+F98+F95+F92+F89+F86+F83+F80+F77+F74+F71+F68+F65+F62+F59+F56+F53+F50+F47+F44+F41+F38+F35+F32+F29+F26+F23+F20+F17+F11+F8</f>
        <v>114215</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8.xml><?xml version="1.0" encoding="utf-8"?>
<worksheet xmlns="http://schemas.openxmlformats.org/spreadsheetml/2006/main" xmlns:r="http://schemas.openxmlformats.org/officeDocument/2006/relationships">
  <dimension ref="A1:F143"/>
  <sheetViews>
    <sheetView view="pageBreakPreview" zoomScaleNormal="75" zoomScaleSheetLayoutView="100" workbookViewId="0">
      <pane ySplit="4" topLeftCell="A5" activePane="bottomLeft" state="frozen"/>
      <selection pane="bottomLeft" activeCell="A33" sqref="A33:IV35"/>
    </sheetView>
  </sheetViews>
  <sheetFormatPr defaultRowHeight="13.2"/>
  <cols>
    <col min="1" max="1" width="41.33203125" bestFit="1" customWidth="1"/>
    <col min="2" max="6" width="13.6640625" customWidth="1"/>
  </cols>
  <sheetData>
    <row r="1" spans="1:6" ht="17.399999999999999">
      <c r="A1" s="249" t="s">
        <v>172</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837</v>
      </c>
      <c r="C7" s="9">
        <v>2644</v>
      </c>
      <c r="D7" s="9">
        <v>629</v>
      </c>
      <c r="E7" s="9">
        <v>1233</v>
      </c>
      <c r="F7" s="10">
        <f>SUM(B7:E7)</f>
        <v>5343</v>
      </c>
    </row>
    <row r="8" spans="1:6">
      <c r="A8" s="8" t="s">
        <v>5</v>
      </c>
      <c r="B8" s="9">
        <v>2470</v>
      </c>
      <c r="C8" s="9">
        <v>8608</v>
      </c>
      <c r="D8" s="9">
        <v>1274</v>
      </c>
      <c r="E8" s="9">
        <v>3040</v>
      </c>
      <c r="F8" s="10">
        <f>SUM(B8:E8)</f>
        <v>15392</v>
      </c>
    </row>
    <row r="9" spans="1:6">
      <c r="A9" s="6" t="s">
        <v>6</v>
      </c>
      <c r="B9" s="7"/>
      <c r="C9" s="7"/>
      <c r="D9" s="7"/>
      <c r="E9" s="7"/>
      <c r="F9" s="7"/>
    </row>
    <row r="10" spans="1:6">
      <c r="A10" s="11" t="s">
        <v>7</v>
      </c>
      <c r="B10" s="9">
        <v>26</v>
      </c>
      <c r="C10" s="9">
        <v>156</v>
      </c>
      <c r="D10" s="9">
        <v>271</v>
      </c>
      <c r="E10" s="9">
        <v>60</v>
      </c>
      <c r="F10" s="10">
        <f>SUM(B10:E10)</f>
        <v>513</v>
      </c>
    </row>
    <row r="11" spans="1:6">
      <c r="A11" s="11" t="s">
        <v>8</v>
      </c>
      <c r="B11" s="9">
        <v>111</v>
      </c>
      <c r="C11" s="9">
        <v>706</v>
      </c>
      <c r="D11" s="9">
        <v>607</v>
      </c>
      <c r="E11" s="9">
        <v>193</v>
      </c>
      <c r="F11" s="12">
        <f>SUM(B11:E11)</f>
        <v>1617</v>
      </c>
    </row>
    <row r="12" spans="1:6">
      <c r="A12" s="6" t="s">
        <v>183</v>
      </c>
      <c r="B12" s="7"/>
      <c r="C12" s="7"/>
      <c r="D12" s="7"/>
      <c r="E12" s="7"/>
      <c r="F12" s="7"/>
    </row>
    <row r="13" spans="1:6">
      <c r="A13" s="11" t="s">
        <v>7</v>
      </c>
      <c r="B13" s="9">
        <v>25</v>
      </c>
      <c r="C13" s="9">
        <v>136</v>
      </c>
      <c r="D13" s="9">
        <v>274</v>
      </c>
      <c r="E13" s="9">
        <v>59</v>
      </c>
      <c r="F13" s="10">
        <f>SUM(B13:E13)</f>
        <v>494</v>
      </c>
    </row>
    <row r="14" spans="1:6">
      <c r="A14" s="11" t="s">
        <v>8</v>
      </c>
      <c r="B14" s="9">
        <v>101</v>
      </c>
      <c r="C14" s="9">
        <v>694</v>
      </c>
      <c r="D14" s="9">
        <v>626</v>
      </c>
      <c r="E14" s="9">
        <v>210</v>
      </c>
      <c r="F14" s="12">
        <f>SUM(B14:E14)</f>
        <v>1631</v>
      </c>
    </row>
    <row r="15" spans="1:6">
      <c r="A15" s="6" t="s">
        <v>82</v>
      </c>
      <c r="B15" s="7"/>
      <c r="C15" s="7"/>
      <c r="D15" s="7"/>
      <c r="E15" s="7"/>
      <c r="F15" s="7"/>
    </row>
    <row r="16" spans="1:6">
      <c r="A16" s="11" t="s">
        <v>7</v>
      </c>
      <c r="B16" s="9">
        <v>79</v>
      </c>
      <c r="C16" s="9">
        <v>162</v>
      </c>
      <c r="D16" s="9">
        <v>340</v>
      </c>
      <c r="E16" s="9">
        <v>87</v>
      </c>
      <c r="F16" s="10">
        <f>SUM(B16:E16)</f>
        <v>668</v>
      </c>
    </row>
    <row r="17" spans="1:6">
      <c r="A17" s="11" t="s">
        <v>8</v>
      </c>
      <c r="B17" s="9">
        <v>184</v>
      </c>
      <c r="C17" s="9">
        <v>730</v>
      </c>
      <c r="D17" s="9">
        <v>621</v>
      </c>
      <c r="E17" s="9">
        <v>249</v>
      </c>
      <c r="F17" s="12">
        <f>SUM(B17:E17)</f>
        <v>1784</v>
      </c>
    </row>
    <row r="18" spans="1:6">
      <c r="A18" s="13" t="s">
        <v>145</v>
      </c>
      <c r="B18" s="16"/>
      <c r="C18" s="16"/>
      <c r="D18" s="16"/>
      <c r="E18" s="16"/>
      <c r="F18" s="14"/>
    </row>
    <row r="19" spans="1:6">
      <c r="A19" s="8" t="s">
        <v>4</v>
      </c>
      <c r="B19" s="9">
        <v>211</v>
      </c>
      <c r="C19" s="9">
        <v>354</v>
      </c>
      <c r="D19" s="9">
        <v>325</v>
      </c>
      <c r="E19" s="9">
        <v>244</v>
      </c>
      <c r="F19" s="10">
        <f>SUM(B19:E19)</f>
        <v>1134</v>
      </c>
    </row>
    <row r="20" spans="1:6">
      <c r="A20" s="8" t="s">
        <v>5</v>
      </c>
      <c r="B20" s="9">
        <v>461</v>
      </c>
      <c r="C20" s="9">
        <v>724</v>
      </c>
      <c r="D20" s="9">
        <v>612</v>
      </c>
      <c r="E20" s="9">
        <v>429</v>
      </c>
      <c r="F20" s="10">
        <f>SUM(B20:E20)</f>
        <v>2226</v>
      </c>
    </row>
    <row r="21" spans="1:6">
      <c r="A21" s="13" t="s">
        <v>167</v>
      </c>
      <c r="B21" s="6"/>
      <c r="C21" s="6"/>
      <c r="D21" s="6"/>
      <c r="E21" s="6"/>
      <c r="F21" s="7"/>
    </row>
    <row r="22" spans="1:6">
      <c r="A22" s="8" t="s">
        <v>4</v>
      </c>
      <c r="B22" s="12">
        <v>49</v>
      </c>
      <c r="C22" s="12">
        <v>253</v>
      </c>
      <c r="D22" s="12">
        <v>272</v>
      </c>
      <c r="E22" s="12">
        <v>152</v>
      </c>
      <c r="F22" s="219">
        <f>SUM(E22,D22,C22,B22)</f>
        <v>726</v>
      </c>
    </row>
    <row r="23" spans="1:6">
      <c r="A23" s="8" t="s">
        <v>5</v>
      </c>
      <c r="B23" s="12">
        <v>219</v>
      </c>
      <c r="C23" s="12">
        <v>1391</v>
      </c>
      <c r="D23" s="12">
        <v>616</v>
      </c>
      <c r="E23" s="12">
        <v>1049</v>
      </c>
      <c r="F23" s="219">
        <f>SUM(E23,D23,C23,B23)</f>
        <v>3275</v>
      </c>
    </row>
    <row r="24" spans="1:6">
      <c r="A24" s="13" t="s">
        <v>83</v>
      </c>
      <c r="B24" s="7"/>
      <c r="C24" s="7"/>
      <c r="D24" s="7"/>
      <c r="E24" s="7"/>
      <c r="F24" s="7"/>
    </row>
    <row r="25" spans="1:6">
      <c r="A25" s="8" t="s">
        <v>4</v>
      </c>
      <c r="B25" s="9">
        <v>29</v>
      </c>
      <c r="C25" s="9">
        <v>114</v>
      </c>
      <c r="D25" s="9">
        <v>274</v>
      </c>
      <c r="E25" s="9">
        <v>57</v>
      </c>
      <c r="F25" s="10">
        <f>SUM(B25:E25)</f>
        <v>474</v>
      </c>
    </row>
    <row r="26" spans="1:6">
      <c r="A26" s="8" t="s">
        <v>5</v>
      </c>
      <c r="B26" s="9">
        <v>133</v>
      </c>
      <c r="C26" s="9">
        <v>644</v>
      </c>
      <c r="D26" s="9">
        <v>612</v>
      </c>
      <c r="E26" s="9">
        <v>227</v>
      </c>
      <c r="F26" s="12">
        <f>SUM(B26:E26)</f>
        <v>1616</v>
      </c>
    </row>
    <row r="27" spans="1:6">
      <c r="A27" s="13" t="s">
        <v>129</v>
      </c>
      <c r="B27" s="7"/>
      <c r="C27" s="7"/>
      <c r="D27" s="7"/>
      <c r="E27" s="7"/>
      <c r="F27" s="7"/>
    </row>
    <row r="28" spans="1:6">
      <c r="A28" s="17" t="s">
        <v>4</v>
      </c>
      <c r="B28" s="9">
        <v>64</v>
      </c>
      <c r="C28" s="9">
        <v>177</v>
      </c>
      <c r="D28" s="9">
        <v>297</v>
      </c>
      <c r="E28" s="9">
        <v>106</v>
      </c>
      <c r="F28" s="10">
        <f>SUM(B28:E28)</f>
        <v>644</v>
      </c>
    </row>
    <row r="29" spans="1:6">
      <c r="A29" s="8" t="s">
        <v>5</v>
      </c>
      <c r="B29" s="9">
        <v>168</v>
      </c>
      <c r="C29" s="9">
        <v>648</v>
      </c>
      <c r="D29" s="9">
        <v>630</v>
      </c>
      <c r="E29" s="9">
        <v>214</v>
      </c>
      <c r="F29" s="12">
        <f>SUM(B29:E29)</f>
        <v>1660</v>
      </c>
    </row>
    <row r="30" spans="1:6">
      <c r="A30" s="13" t="s">
        <v>9</v>
      </c>
      <c r="B30" s="7"/>
      <c r="C30" s="7"/>
      <c r="D30" s="7"/>
      <c r="E30" s="7"/>
      <c r="F30" s="7"/>
    </row>
    <row r="31" spans="1:6">
      <c r="A31" s="8" t="s">
        <v>4</v>
      </c>
      <c r="B31" s="9">
        <v>59</v>
      </c>
      <c r="C31" s="9">
        <v>208</v>
      </c>
      <c r="D31" s="9">
        <v>278</v>
      </c>
      <c r="E31" s="9">
        <v>109</v>
      </c>
      <c r="F31" s="10">
        <f>SUM(B31:E31)</f>
        <v>654</v>
      </c>
    </row>
    <row r="32" spans="1:6">
      <c r="A32" s="8" t="s">
        <v>5</v>
      </c>
      <c r="B32" s="9">
        <v>163</v>
      </c>
      <c r="C32" s="9">
        <v>946</v>
      </c>
      <c r="D32" s="9">
        <v>658</v>
      </c>
      <c r="E32" s="9">
        <v>305</v>
      </c>
      <c r="F32" s="12">
        <f>SUM(B32:E32)</f>
        <v>2072</v>
      </c>
    </row>
    <row r="33" spans="1:6">
      <c r="A33" s="13" t="s">
        <v>179</v>
      </c>
      <c r="B33" s="7"/>
      <c r="C33" s="7"/>
      <c r="D33" s="7"/>
      <c r="E33" s="7"/>
      <c r="F33" s="7"/>
    </row>
    <row r="34" spans="1:6">
      <c r="A34" s="8" t="s">
        <v>4</v>
      </c>
      <c r="B34" s="9">
        <v>25</v>
      </c>
      <c r="C34" s="9">
        <v>119</v>
      </c>
      <c r="D34" s="9">
        <v>274</v>
      </c>
      <c r="E34" s="9">
        <v>268</v>
      </c>
      <c r="F34" s="10">
        <f>SUM(B34:E34)</f>
        <v>686</v>
      </c>
    </row>
    <row r="35" spans="1:6">
      <c r="A35" s="8" t="s">
        <v>5</v>
      </c>
      <c r="B35" s="9">
        <v>111</v>
      </c>
      <c r="C35" s="9">
        <v>387</v>
      </c>
      <c r="D35" s="9">
        <v>625</v>
      </c>
      <c r="E35" s="9">
        <v>623</v>
      </c>
      <c r="F35" s="12">
        <f>SUM(B35:E35)</f>
        <v>1746</v>
      </c>
    </row>
    <row r="36" spans="1:6">
      <c r="A36" s="13" t="s">
        <v>10</v>
      </c>
      <c r="B36" s="7"/>
      <c r="C36" s="7"/>
      <c r="D36" s="7"/>
      <c r="E36" s="7"/>
      <c r="F36" s="7"/>
    </row>
    <row r="37" spans="1:6">
      <c r="A37" s="17" t="s">
        <v>4</v>
      </c>
      <c r="B37" s="9">
        <v>23</v>
      </c>
      <c r="C37" s="9">
        <v>379</v>
      </c>
      <c r="D37" s="9">
        <v>274</v>
      </c>
      <c r="E37" s="9">
        <v>376</v>
      </c>
      <c r="F37" s="10">
        <f>SUM(B37:E37)</f>
        <v>1052</v>
      </c>
    </row>
    <row r="38" spans="1:6">
      <c r="A38" s="8" t="s">
        <v>5</v>
      </c>
      <c r="B38" s="9">
        <v>84</v>
      </c>
      <c r="C38" s="9">
        <v>1384</v>
      </c>
      <c r="D38" s="9">
        <v>635</v>
      </c>
      <c r="E38" s="9">
        <v>1174</v>
      </c>
      <c r="F38" s="12">
        <f>SUM(B38:E38)</f>
        <v>3277</v>
      </c>
    </row>
    <row r="39" spans="1:6">
      <c r="A39" s="13" t="s">
        <v>149</v>
      </c>
      <c r="B39" s="16"/>
      <c r="C39" s="16"/>
      <c r="D39" s="16"/>
      <c r="E39" s="16"/>
      <c r="F39" s="14"/>
    </row>
    <row r="40" spans="1:6">
      <c r="A40" s="8" t="s">
        <v>4</v>
      </c>
      <c r="B40" s="9">
        <v>21</v>
      </c>
      <c r="C40" s="9">
        <v>116</v>
      </c>
      <c r="D40" s="9">
        <v>269</v>
      </c>
      <c r="E40" s="9">
        <v>55</v>
      </c>
      <c r="F40" s="10">
        <f>SUM(B40:E40)</f>
        <v>461</v>
      </c>
    </row>
    <row r="41" spans="1:6">
      <c r="A41" s="8" t="s">
        <v>5</v>
      </c>
      <c r="B41" s="9">
        <v>76</v>
      </c>
      <c r="C41" s="9">
        <v>637</v>
      </c>
      <c r="D41" s="9">
        <v>606</v>
      </c>
      <c r="E41" s="9">
        <v>227</v>
      </c>
      <c r="F41" s="10">
        <f>SUM(B41:E41)</f>
        <v>1546</v>
      </c>
    </row>
    <row r="42" spans="1:6">
      <c r="A42" s="6" t="s">
        <v>154</v>
      </c>
      <c r="B42" s="7"/>
      <c r="C42" s="7"/>
      <c r="D42" s="7"/>
      <c r="E42" s="7"/>
      <c r="F42" s="7"/>
    </row>
    <row r="43" spans="1:6">
      <c r="A43" s="8" t="s">
        <v>4</v>
      </c>
      <c r="B43" s="9">
        <v>20</v>
      </c>
      <c r="C43" s="9">
        <v>111</v>
      </c>
      <c r="D43" s="9">
        <v>269</v>
      </c>
      <c r="E43" s="9">
        <v>49</v>
      </c>
      <c r="F43" s="219">
        <f>SUM(E43,D43,C43,B43)</f>
        <v>449</v>
      </c>
    </row>
    <row r="44" spans="1:6">
      <c r="A44" s="8" t="s">
        <v>5</v>
      </c>
      <c r="B44" s="9">
        <v>73</v>
      </c>
      <c r="C44" s="9">
        <v>620</v>
      </c>
      <c r="D44" s="9">
        <v>606</v>
      </c>
      <c r="E44" s="9">
        <v>170</v>
      </c>
      <c r="F44" s="219">
        <f>SUM(E44,D44,C44,B44)</f>
        <v>1469</v>
      </c>
    </row>
    <row r="45" spans="1:6">
      <c r="A45" s="13" t="s">
        <v>131</v>
      </c>
      <c r="B45" s="7"/>
      <c r="C45" s="7"/>
      <c r="D45" s="7"/>
      <c r="E45" s="7"/>
      <c r="F45" s="7"/>
    </row>
    <row r="46" spans="1:6">
      <c r="A46" s="17" t="s">
        <v>4</v>
      </c>
      <c r="B46" s="9">
        <v>24</v>
      </c>
      <c r="C46" s="9">
        <v>115</v>
      </c>
      <c r="D46" s="9">
        <v>273</v>
      </c>
      <c r="E46" s="9">
        <v>51</v>
      </c>
      <c r="F46" s="10">
        <f>SUM(B46:E46)</f>
        <v>463</v>
      </c>
    </row>
    <row r="47" spans="1:6">
      <c r="A47" s="8" t="s">
        <v>5</v>
      </c>
      <c r="B47" s="9">
        <v>88</v>
      </c>
      <c r="C47" s="9">
        <v>631</v>
      </c>
      <c r="D47" s="9">
        <v>617</v>
      </c>
      <c r="E47" s="9">
        <v>174</v>
      </c>
      <c r="F47" s="12">
        <f>SUM(B47:E47)</f>
        <v>1510</v>
      </c>
    </row>
    <row r="48" spans="1:6">
      <c r="A48" s="13" t="s">
        <v>11</v>
      </c>
      <c r="B48" s="16"/>
      <c r="C48" s="16"/>
      <c r="D48" s="16"/>
      <c r="E48" s="16"/>
      <c r="F48" s="14"/>
    </row>
    <row r="49" spans="1:6">
      <c r="A49" s="8" t="s">
        <v>4</v>
      </c>
      <c r="B49" s="9">
        <v>345</v>
      </c>
      <c r="C49" s="9">
        <v>1072</v>
      </c>
      <c r="D49" s="9">
        <v>303</v>
      </c>
      <c r="E49" s="9">
        <v>268</v>
      </c>
      <c r="F49" s="10">
        <f>SUM(B49:E49)</f>
        <v>1988</v>
      </c>
    </row>
    <row r="50" spans="1:6">
      <c r="A50" s="8" t="s">
        <v>5</v>
      </c>
      <c r="B50" s="9">
        <v>909</v>
      </c>
      <c r="C50" s="9">
        <v>3201</v>
      </c>
      <c r="D50" s="9">
        <v>729</v>
      </c>
      <c r="E50" s="9">
        <v>873</v>
      </c>
      <c r="F50" s="10">
        <f>SUM(B50:E50)</f>
        <v>5712</v>
      </c>
    </row>
    <row r="51" spans="1:6">
      <c r="A51" s="13" t="s">
        <v>12</v>
      </c>
      <c r="B51" s="16"/>
      <c r="C51" s="16"/>
      <c r="D51" s="16"/>
      <c r="E51" s="16"/>
      <c r="F51" s="14"/>
    </row>
    <row r="52" spans="1:6">
      <c r="A52" s="8" t="s">
        <v>4</v>
      </c>
      <c r="B52" s="9">
        <v>139</v>
      </c>
      <c r="C52" s="9">
        <v>227</v>
      </c>
      <c r="D52" s="9">
        <v>288</v>
      </c>
      <c r="E52" s="9">
        <v>138</v>
      </c>
      <c r="F52" s="10">
        <f>SUM(B52:E52)</f>
        <v>792</v>
      </c>
    </row>
    <row r="53" spans="1:6">
      <c r="A53" s="8" t="s">
        <v>5</v>
      </c>
      <c r="B53" s="9">
        <v>225</v>
      </c>
      <c r="C53" s="9">
        <v>800</v>
      </c>
      <c r="D53" s="9">
        <v>663</v>
      </c>
      <c r="E53" s="9">
        <v>300</v>
      </c>
      <c r="F53" s="10">
        <f>SUM(B53:E53)</f>
        <v>1988</v>
      </c>
    </row>
    <row r="54" spans="1:6">
      <c r="A54" s="13" t="s">
        <v>147</v>
      </c>
      <c r="B54" s="16"/>
      <c r="C54" s="16"/>
      <c r="D54" s="16"/>
      <c r="E54" s="16"/>
      <c r="F54" s="14"/>
    </row>
    <row r="55" spans="1:6">
      <c r="A55" s="8" t="s">
        <v>4</v>
      </c>
      <c r="B55" s="9">
        <v>13</v>
      </c>
      <c r="C55" s="9">
        <v>20</v>
      </c>
      <c r="D55" s="9"/>
      <c r="E55" s="9">
        <v>1</v>
      </c>
      <c r="F55" s="10">
        <f>SUM(B55:E55)</f>
        <v>34</v>
      </c>
    </row>
    <row r="56" spans="1:6">
      <c r="A56" s="8" t="s">
        <v>5</v>
      </c>
      <c r="B56" s="9">
        <v>30</v>
      </c>
      <c r="C56" s="9">
        <v>29</v>
      </c>
      <c r="D56" s="9"/>
      <c r="E56" s="9">
        <v>1</v>
      </c>
      <c r="F56" s="10">
        <f>SUM(B56:E56)</f>
        <v>60</v>
      </c>
    </row>
    <row r="57" spans="1:6">
      <c r="A57" s="13" t="s">
        <v>105</v>
      </c>
      <c r="B57" s="16"/>
      <c r="C57" s="16"/>
      <c r="D57" s="16"/>
      <c r="E57" s="16"/>
      <c r="F57" s="14"/>
    </row>
    <row r="58" spans="1:6">
      <c r="A58" s="8" t="s">
        <v>4</v>
      </c>
      <c r="B58" s="9">
        <v>1</v>
      </c>
      <c r="C58" s="9">
        <v>239</v>
      </c>
      <c r="D58" s="9"/>
      <c r="E58" s="9">
        <v>100</v>
      </c>
      <c r="F58" s="10">
        <f>SUM(B58:E58)</f>
        <v>340</v>
      </c>
    </row>
    <row r="59" spans="1:6">
      <c r="A59" s="8" t="s">
        <v>5</v>
      </c>
      <c r="B59" s="9">
        <v>0</v>
      </c>
      <c r="C59" s="9">
        <v>881</v>
      </c>
      <c r="D59" s="9"/>
      <c r="E59" s="9">
        <v>377</v>
      </c>
      <c r="F59" s="10">
        <f>SUM(B59:E59)</f>
        <v>1258</v>
      </c>
    </row>
    <row r="60" spans="1:6">
      <c r="A60" s="13" t="s">
        <v>104</v>
      </c>
      <c r="B60" s="16"/>
      <c r="C60" s="16"/>
      <c r="D60" s="16"/>
      <c r="E60" s="16"/>
      <c r="F60" s="14"/>
    </row>
    <row r="61" spans="1:6">
      <c r="A61" s="8" t="s">
        <v>4</v>
      </c>
      <c r="B61" s="9">
        <v>27</v>
      </c>
      <c r="C61" s="9">
        <v>133</v>
      </c>
      <c r="D61" s="9">
        <v>274</v>
      </c>
      <c r="E61" s="9">
        <v>78</v>
      </c>
      <c r="F61" s="10">
        <f>SUM(B61:E61)</f>
        <v>512</v>
      </c>
    </row>
    <row r="62" spans="1:6">
      <c r="A62" s="8" t="s">
        <v>5</v>
      </c>
      <c r="B62" s="9">
        <v>124</v>
      </c>
      <c r="C62" s="9">
        <v>752</v>
      </c>
      <c r="D62" s="9">
        <v>627</v>
      </c>
      <c r="E62" s="9">
        <v>277</v>
      </c>
      <c r="F62" s="10">
        <f>SUM(B62:E62)</f>
        <v>1780</v>
      </c>
    </row>
    <row r="63" spans="1:6">
      <c r="A63" s="13" t="s">
        <v>146</v>
      </c>
      <c r="B63" s="16"/>
      <c r="C63" s="16"/>
      <c r="D63" s="16"/>
      <c r="E63" s="16"/>
      <c r="F63" s="14"/>
    </row>
    <row r="64" spans="1:6">
      <c r="A64" s="8" t="s">
        <v>4</v>
      </c>
      <c r="B64" s="9">
        <v>114</v>
      </c>
      <c r="C64" s="9">
        <v>486</v>
      </c>
      <c r="D64" s="9">
        <v>316</v>
      </c>
      <c r="E64" s="9">
        <v>148</v>
      </c>
      <c r="F64" s="10">
        <f>SUM(B64:E64)</f>
        <v>1064</v>
      </c>
    </row>
    <row r="65" spans="1:6">
      <c r="A65" s="8" t="s">
        <v>5</v>
      </c>
      <c r="B65" s="9">
        <v>329</v>
      </c>
      <c r="C65" s="9">
        <v>877</v>
      </c>
      <c r="D65" s="9">
        <v>658</v>
      </c>
      <c r="E65" s="9">
        <v>263</v>
      </c>
      <c r="F65" s="10">
        <f>SUM(B65:E65)</f>
        <v>2127</v>
      </c>
    </row>
    <row r="66" spans="1:6">
      <c r="A66" s="13" t="s">
        <v>13</v>
      </c>
      <c r="B66" s="16"/>
      <c r="C66" s="16"/>
      <c r="D66" s="16"/>
      <c r="E66" s="16"/>
      <c r="F66" s="14"/>
    </row>
    <row r="67" spans="1:6">
      <c r="A67" s="8" t="s">
        <v>4</v>
      </c>
      <c r="B67" s="9">
        <v>392</v>
      </c>
      <c r="C67" s="9">
        <v>1531</v>
      </c>
      <c r="D67" s="9">
        <v>292</v>
      </c>
      <c r="E67" s="9">
        <v>294</v>
      </c>
      <c r="F67" s="10">
        <f>SUM(B67:E67)</f>
        <v>2509</v>
      </c>
    </row>
    <row r="68" spans="1:6">
      <c r="A68" s="8" t="s">
        <v>5</v>
      </c>
      <c r="B68" s="9">
        <v>915</v>
      </c>
      <c r="C68" s="9">
        <v>4140</v>
      </c>
      <c r="D68" s="9">
        <v>694</v>
      </c>
      <c r="E68" s="9">
        <v>819</v>
      </c>
      <c r="F68" s="10">
        <f>SUM(B68:E68)</f>
        <v>6568</v>
      </c>
    </row>
    <row r="69" spans="1:6">
      <c r="A69" s="13" t="s">
        <v>14</v>
      </c>
      <c r="B69" s="7"/>
      <c r="C69" s="7"/>
      <c r="D69" s="7"/>
      <c r="E69" s="7"/>
      <c r="F69" s="14"/>
    </row>
    <row r="70" spans="1:6">
      <c r="A70" s="8" t="s">
        <v>4</v>
      </c>
      <c r="B70" s="9">
        <v>215</v>
      </c>
      <c r="C70" s="9">
        <v>560</v>
      </c>
      <c r="D70" s="9">
        <v>420</v>
      </c>
      <c r="E70" s="9">
        <v>611</v>
      </c>
      <c r="F70" s="10">
        <f>SUM(B70:E70)</f>
        <v>1806</v>
      </c>
    </row>
    <row r="71" spans="1:6">
      <c r="A71" s="8" t="s">
        <v>5</v>
      </c>
      <c r="B71" s="9">
        <v>443</v>
      </c>
      <c r="C71" s="9">
        <v>1630</v>
      </c>
      <c r="D71" s="9">
        <v>625</v>
      </c>
      <c r="E71" s="9">
        <v>1252</v>
      </c>
      <c r="F71" s="10">
        <f>SUM(B71:E71)</f>
        <v>3950</v>
      </c>
    </row>
    <row r="72" spans="1:6">
      <c r="A72" s="13" t="s">
        <v>15</v>
      </c>
      <c r="B72" s="7"/>
      <c r="C72" s="7"/>
      <c r="D72" s="7"/>
      <c r="E72" s="7"/>
      <c r="F72" s="7"/>
    </row>
    <row r="73" spans="1:6">
      <c r="A73" s="8" t="s">
        <v>4</v>
      </c>
      <c r="B73" s="9">
        <v>51</v>
      </c>
      <c r="C73" s="9">
        <v>154</v>
      </c>
      <c r="D73" s="9">
        <v>320</v>
      </c>
      <c r="E73" s="9">
        <v>109</v>
      </c>
      <c r="F73" s="10">
        <f>SUM(B73:E73)</f>
        <v>634</v>
      </c>
    </row>
    <row r="74" spans="1:6">
      <c r="A74" s="8" t="s">
        <v>5</v>
      </c>
      <c r="B74" s="9">
        <v>193</v>
      </c>
      <c r="C74" s="9">
        <v>725</v>
      </c>
      <c r="D74" s="9">
        <v>646</v>
      </c>
      <c r="E74" s="9">
        <v>373</v>
      </c>
      <c r="F74" s="12">
        <f>SUM(B74:E74)</f>
        <v>1937</v>
      </c>
    </row>
    <row r="75" spans="1:6">
      <c r="A75" s="13" t="s">
        <v>16</v>
      </c>
      <c r="B75" s="7"/>
      <c r="C75" s="7"/>
      <c r="D75" s="7"/>
      <c r="E75" s="7"/>
      <c r="F75" s="7"/>
    </row>
    <row r="76" spans="1:6">
      <c r="A76" s="8" t="s">
        <v>4</v>
      </c>
      <c r="B76" s="9">
        <v>332</v>
      </c>
      <c r="C76" s="9">
        <v>2117</v>
      </c>
      <c r="D76" s="9">
        <v>310</v>
      </c>
      <c r="E76" s="9">
        <v>595</v>
      </c>
      <c r="F76" s="10">
        <f>SUM(B76:E76)</f>
        <v>3354</v>
      </c>
    </row>
    <row r="77" spans="1:6">
      <c r="A77" s="8" t="s">
        <v>5</v>
      </c>
      <c r="B77" s="9">
        <v>831</v>
      </c>
      <c r="C77" s="9">
        <v>7642</v>
      </c>
      <c r="D77" s="9">
        <v>709</v>
      </c>
      <c r="E77" s="9">
        <v>1882</v>
      </c>
      <c r="F77" s="12">
        <f>SUM(B77:E77)</f>
        <v>11064</v>
      </c>
    </row>
    <row r="78" spans="1:6">
      <c r="A78" s="13" t="s">
        <v>108</v>
      </c>
      <c r="B78" s="7"/>
      <c r="C78" s="7"/>
      <c r="D78" s="7"/>
      <c r="E78" s="7"/>
      <c r="F78" s="7"/>
    </row>
    <row r="79" spans="1:6">
      <c r="A79" s="8" t="s">
        <v>4</v>
      </c>
      <c r="B79" s="9">
        <v>48</v>
      </c>
      <c r="C79" s="9">
        <v>190</v>
      </c>
      <c r="D79" s="9">
        <v>271</v>
      </c>
      <c r="E79" s="9">
        <v>76</v>
      </c>
      <c r="F79" s="10">
        <f>SUM(B79:E79)</f>
        <v>585</v>
      </c>
    </row>
    <row r="80" spans="1:6">
      <c r="A80" s="8" t="s">
        <v>5</v>
      </c>
      <c r="B80" s="9">
        <v>97</v>
      </c>
      <c r="C80" s="9">
        <v>691</v>
      </c>
      <c r="D80" s="9">
        <v>607</v>
      </c>
      <c r="E80" s="9">
        <v>220</v>
      </c>
      <c r="F80" s="12">
        <f>SUM(B80:E80)</f>
        <v>1615</v>
      </c>
    </row>
    <row r="81" spans="1:6">
      <c r="A81" s="13" t="s">
        <v>74</v>
      </c>
      <c r="B81" s="7"/>
      <c r="C81" s="7"/>
      <c r="D81" s="7"/>
      <c r="E81" s="7"/>
      <c r="F81" s="7"/>
    </row>
    <row r="82" spans="1:6">
      <c r="A82" s="8" t="s">
        <v>4</v>
      </c>
      <c r="B82" s="9">
        <v>3</v>
      </c>
      <c r="C82" s="9">
        <v>2</v>
      </c>
      <c r="D82" s="9">
        <v>1</v>
      </c>
      <c r="E82" s="9">
        <v>16</v>
      </c>
      <c r="F82" s="10">
        <f>SUM(B82:E82)</f>
        <v>22</v>
      </c>
    </row>
    <row r="83" spans="1:6">
      <c r="A83" s="8" t="s">
        <v>5</v>
      </c>
      <c r="B83" s="9">
        <v>13</v>
      </c>
      <c r="C83" s="9">
        <v>8</v>
      </c>
      <c r="D83" s="9">
        <v>1</v>
      </c>
      <c r="E83" s="9">
        <v>47</v>
      </c>
      <c r="F83" s="12">
        <f>SUM(B83:E83)</f>
        <v>69</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7</v>
      </c>
      <c r="C88" s="9">
        <v>1508</v>
      </c>
      <c r="D88" s="9"/>
      <c r="E88" s="9">
        <v>240</v>
      </c>
      <c r="F88" s="10">
        <f>SUM(B88:E88)</f>
        <v>1755</v>
      </c>
    </row>
    <row r="89" spans="1:6">
      <c r="A89" s="8" t="s">
        <v>5</v>
      </c>
      <c r="B89" s="9">
        <v>10</v>
      </c>
      <c r="C89" s="9">
        <v>4309</v>
      </c>
      <c r="D89" s="9"/>
      <c r="E89" s="9">
        <v>567</v>
      </c>
      <c r="F89" s="10">
        <f>SUM(B89:E89)</f>
        <v>4886</v>
      </c>
    </row>
    <row r="90" spans="1:6">
      <c r="A90" s="13" t="s">
        <v>151</v>
      </c>
      <c r="B90" s="7"/>
      <c r="C90" s="7"/>
      <c r="D90" s="7"/>
      <c r="E90" s="7"/>
      <c r="F90" s="7"/>
    </row>
    <row r="91" spans="1:6">
      <c r="A91" s="8" t="s">
        <v>4</v>
      </c>
      <c r="B91" s="9">
        <v>44</v>
      </c>
      <c r="C91" s="9">
        <v>382</v>
      </c>
      <c r="D91" s="9"/>
      <c r="E91" s="9">
        <v>609</v>
      </c>
      <c r="F91" s="10">
        <f>SUM(B91:E91)</f>
        <v>1035</v>
      </c>
    </row>
    <row r="92" spans="1:6">
      <c r="A92" s="8" t="s">
        <v>5</v>
      </c>
      <c r="B92" s="9">
        <v>151</v>
      </c>
      <c r="C92" s="9">
        <v>1790</v>
      </c>
      <c r="D92" s="9"/>
      <c r="E92" s="9">
        <v>1760</v>
      </c>
      <c r="F92" s="12">
        <f>SUM(B92:E92)</f>
        <v>3701</v>
      </c>
    </row>
    <row r="93" spans="1:6">
      <c r="A93" s="13" t="s">
        <v>85</v>
      </c>
      <c r="B93" s="16"/>
      <c r="C93" s="16"/>
      <c r="D93" s="16"/>
      <c r="E93" s="16"/>
      <c r="F93" s="14"/>
    </row>
    <row r="94" spans="1:6">
      <c r="A94" s="8" t="s">
        <v>4</v>
      </c>
      <c r="B94" s="9">
        <v>40</v>
      </c>
      <c r="C94" s="9">
        <v>134</v>
      </c>
      <c r="D94" s="9">
        <v>274</v>
      </c>
      <c r="E94" s="9">
        <v>73</v>
      </c>
      <c r="F94" s="10">
        <f>SUM(B94:E94)</f>
        <v>521</v>
      </c>
    </row>
    <row r="95" spans="1:6">
      <c r="A95" s="8" t="s">
        <v>5</v>
      </c>
      <c r="B95" s="9">
        <v>182</v>
      </c>
      <c r="C95" s="9">
        <v>716</v>
      </c>
      <c r="D95" s="9">
        <v>617</v>
      </c>
      <c r="E95" s="9">
        <v>281</v>
      </c>
      <c r="F95" s="10">
        <f>SUM(B95:E95)</f>
        <v>1796</v>
      </c>
    </row>
    <row r="96" spans="1:6">
      <c r="A96" s="13" t="s">
        <v>148</v>
      </c>
      <c r="B96" s="16"/>
      <c r="C96" s="16"/>
      <c r="D96" s="16"/>
      <c r="E96" s="16"/>
      <c r="F96" s="14"/>
    </row>
    <row r="97" spans="1:6">
      <c r="A97" s="8" t="s">
        <v>4</v>
      </c>
      <c r="B97" s="9">
        <v>181</v>
      </c>
      <c r="C97" s="9">
        <v>844</v>
      </c>
      <c r="D97" s="9">
        <v>2</v>
      </c>
      <c r="E97" s="9">
        <v>85</v>
      </c>
      <c r="F97" s="10">
        <f>SUM(B97:E97)</f>
        <v>1112</v>
      </c>
    </row>
    <row r="98" spans="1:6">
      <c r="A98" s="8" t="s">
        <v>5</v>
      </c>
      <c r="B98" s="9">
        <v>325</v>
      </c>
      <c r="C98" s="9">
        <v>1423</v>
      </c>
      <c r="D98" s="9">
        <v>1</v>
      </c>
      <c r="E98" s="9">
        <v>84</v>
      </c>
      <c r="F98" s="10">
        <f>SUM(B98:E98)</f>
        <v>1833</v>
      </c>
    </row>
    <row r="99" spans="1:6">
      <c r="A99" s="13" t="s">
        <v>17</v>
      </c>
      <c r="B99" s="16"/>
      <c r="C99" s="16"/>
      <c r="D99" s="16"/>
      <c r="E99" s="16"/>
      <c r="F99" s="14"/>
    </row>
    <row r="100" spans="1:6">
      <c r="A100" s="8" t="s">
        <v>4</v>
      </c>
      <c r="B100" s="9">
        <v>28</v>
      </c>
      <c r="C100" s="9">
        <v>431</v>
      </c>
      <c r="D100" s="9">
        <v>292</v>
      </c>
      <c r="E100" s="9">
        <v>496</v>
      </c>
      <c r="F100" s="10">
        <f>SUM(B100:E100)</f>
        <v>1247</v>
      </c>
    </row>
    <row r="101" spans="1:6">
      <c r="A101" s="8" t="s">
        <v>5</v>
      </c>
      <c r="B101" s="9">
        <v>130</v>
      </c>
      <c r="C101" s="9">
        <v>1516</v>
      </c>
      <c r="D101" s="9">
        <v>707</v>
      </c>
      <c r="E101" s="9">
        <v>1484</v>
      </c>
      <c r="F101" s="10">
        <f>SUM(B101:E101)</f>
        <v>3837</v>
      </c>
    </row>
    <row r="102" spans="1:6">
      <c r="A102" s="13" t="s">
        <v>92</v>
      </c>
      <c r="B102" s="7"/>
      <c r="C102" s="7"/>
      <c r="D102" s="7"/>
      <c r="E102" s="7"/>
      <c r="F102" s="14"/>
    </row>
    <row r="103" spans="1:6">
      <c r="A103" s="8" t="s">
        <v>4</v>
      </c>
      <c r="B103" s="9">
        <v>27</v>
      </c>
      <c r="C103" s="9">
        <v>119</v>
      </c>
      <c r="D103" s="9">
        <v>279</v>
      </c>
      <c r="E103" s="9">
        <v>60</v>
      </c>
      <c r="F103" s="10">
        <f>SUM(B103:E103)</f>
        <v>485</v>
      </c>
    </row>
    <row r="104" spans="1:6">
      <c r="A104" s="8" t="s">
        <v>5</v>
      </c>
      <c r="B104" s="9">
        <v>106</v>
      </c>
      <c r="C104" s="9">
        <v>639</v>
      </c>
      <c r="D104" s="9">
        <v>611</v>
      </c>
      <c r="E104" s="9">
        <v>227</v>
      </c>
      <c r="F104" s="10">
        <f>SUM(B104:E104)</f>
        <v>1583</v>
      </c>
    </row>
    <row r="105" spans="1:6">
      <c r="A105" s="13" t="s">
        <v>75</v>
      </c>
      <c r="B105" s="7"/>
      <c r="C105" s="7"/>
      <c r="D105" s="7"/>
      <c r="E105" s="7"/>
      <c r="F105" s="14"/>
    </row>
    <row r="106" spans="1:6">
      <c r="A106" s="8" t="s">
        <v>4</v>
      </c>
      <c r="B106" s="9">
        <v>3</v>
      </c>
      <c r="C106" s="9">
        <v>159</v>
      </c>
      <c r="D106" s="9">
        <v>3</v>
      </c>
      <c r="E106" s="9">
        <v>310</v>
      </c>
      <c r="F106" s="10">
        <f>SUM(B106:E106)</f>
        <v>475</v>
      </c>
    </row>
    <row r="107" spans="1:6">
      <c r="A107" s="8" t="s">
        <v>5</v>
      </c>
      <c r="B107" s="9">
        <v>5</v>
      </c>
      <c r="C107" s="9">
        <v>1165</v>
      </c>
      <c r="D107" s="9">
        <v>6</v>
      </c>
      <c r="E107" s="9">
        <v>2790</v>
      </c>
      <c r="F107" s="10">
        <f>SUM(B107:E107)</f>
        <v>3966</v>
      </c>
    </row>
    <row r="108" spans="1:6">
      <c r="A108" s="13" t="s">
        <v>106</v>
      </c>
      <c r="B108" s="7"/>
      <c r="C108" s="7"/>
      <c r="D108" s="7"/>
      <c r="E108" s="7"/>
      <c r="F108" s="14"/>
    </row>
    <row r="109" spans="1:6">
      <c r="A109" s="8" t="s">
        <v>4</v>
      </c>
      <c r="B109" s="9">
        <v>374</v>
      </c>
      <c r="C109" s="9">
        <v>1256</v>
      </c>
      <c r="D109" s="9">
        <v>28</v>
      </c>
      <c r="E109" s="9">
        <v>242</v>
      </c>
      <c r="F109" s="10">
        <f>SUM(B109:E109)</f>
        <v>1900</v>
      </c>
    </row>
    <row r="110" spans="1:6">
      <c r="A110" s="8" t="s">
        <v>5</v>
      </c>
      <c r="B110" s="9">
        <v>2260</v>
      </c>
      <c r="C110" s="9">
        <v>7011</v>
      </c>
      <c r="D110" s="9">
        <v>162</v>
      </c>
      <c r="E110" s="9">
        <v>1626</v>
      </c>
      <c r="F110" s="10">
        <f>SUM(B110:E110)</f>
        <v>11059</v>
      </c>
    </row>
    <row r="111" spans="1:6">
      <c r="A111" s="13" t="s">
        <v>139</v>
      </c>
      <c r="B111" s="7"/>
      <c r="C111" s="7"/>
      <c r="D111" s="7"/>
      <c r="E111" s="7"/>
      <c r="F111" s="14"/>
    </row>
    <row r="112" spans="1:6">
      <c r="A112" s="8" t="s">
        <v>4</v>
      </c>
      <c r="B112" s="9">
        <v>33</v>
      </c>
      <c r="C112" s="9">
        <v>121</v>
      </c>
      <c r="D112" s="9">
        <v>273</v>
      </c>
      <c r="E112" s="9">
        <v>61</v>
      </c>
      <c r="F112" s="10">
        <f>SUM(B112:E112)</f>
        <v>488</v>
      </c>
    </row>
    <row r="113" spans="1:6">
      <c r="A113" s="8" t="s">
        <v>5</v>
      </c>
      <c r="B113" s="9">
        <v>119</v>
      </c>
      <c r="C113" s="9">
        <v>648</v>
      </c>
      <c r="D113" s="9">
        <v>620</v>
      </c>
      <c r="E113" s="9">
        <v>199</v>
      </c>
      <c r="F113" s="10">
        <f>SUM(B113:E113)</f>
        <v>1586</v>
      </c>
    </row>
    <row r="114" spans="1:6">
      <c r="A114" s="13" t="s">
        <v>130</v>
      </c>
      <c r="B114" s="7"/>
      <c r="C114" s="7"/>
      <c r="D114" s="7"/>
      <c r="E114" s="7"/>
      <c r="F114" s="14"/>
    </row>
    <row r="115" spans="1:6">
      <c r="A115" s="8" t="s">
        <v>4</v>
      </c>
      <c r="B115" s="9">
        <v>33</v>
      </c>
      <c r="C115" s="9">
        <v>130</v>
      </c>
      <c r="D115" s="9">
        <v>270</v>
      </c>
      <c r="E115" s="9">
        <v>58</v>
      </c>
      <c r="F115" s="10">
        <f>SUM(B115:E115)</f>
        <v>491</v>
      </c>
    </row>
    <row r="116" spans="1:6">
      <c r="A116" s="8" t="s">
        <v>5</v>
      </c>
      <c r="B116" s="9">
        <v>139</v>
      </c>
      <c r="C116" s="9">
        <v>648</v>
      </c>
      <c r="D116" s="9">
        <v>610</v>
      </c>
      <c r="E116" s="9">
        <v>208</v>
      </c>
      <c r="F116" s="10">
        <f>SUM(B116:E116)</f>
        <v>1605</v>
      </c>
    </row>
    <row r="117" spans="1:6" ht="13.8" thickBot="1">
      <c r="A117" s="19"/>
      <c r="B117" s="15"/>
      <c r="C117" s="15"/>
      <c r="D117" s="15"/>
      <c r="E117" s="15"/>
      <c r="F117" s="20"/>
    </row>
    <row r="118" spans="1:6" ht="13.8" thickBot="1">
      <c r="A118" s="21" t="s">
        <v>18</v>
      </c>
      <c r="B118" s="23">
        <f t="shared" ref="B118:F119" si="0">B115+B112+B109+B13+B106+B103+B100+B97+B94+B91+B88+B85+B82+B79+B76+B73+B70+B67+B64+B61+B58+B55+B52+B49+B46+B43+B40+B37+B34+B31+B28+B25+B22+B19+B16+B10+B7</f>
        <v>3942</v>
      </c>
      <c r="C118" s="23">
        <f t="shared" si="0"/>
        <v>16859</v>
      </c>
      <c r="D118" s="23">
        <f t="shared" si="0"/>
        <v>8535</v>
      </c>
      <c r="E118" s="23">
        <f t="shared" si="0"/>
        <v>7574</v>
      </c>
      <c r="F118" s="23">
        <f t="shared" si="0"/>
        <v>36910</v>
      </c>
    </row>
    <row r="119" spans="1:6" ht="13.8" thickBot="1">
      <c r="A119" s="22" t="s">
        <v>19</v>
      </c>
      <c r="B119" s="23">
        <f t="shared" si="0"/>
        <v>11978</v>
      </c>
      <c r="C119" s="23">
        <f t="shared" si="0"/>
        <v>59991</v>
      </c>
      <c r="D119" s="23">
        <f t="shared" si="0"/>
        <v>18638</v>
      </c>
      <c r="E119" s="23">
        <f t="shared" si="0"/>
        <v>24194</v>
      </c>
      <c r="F119" s="23">
        <f t="shared" si="0"/>
        <v>114801</v>
      </c>
    </row>
    <row r="120" spans="1:6">
      <c r="A120" s="34"/>
      <c r="B120" s="88"/>
      <c r="C120" s="88"/>
      <c r="D120" s="88"/>
      <c r="E120" s="88"/>
      <c r="F120" s="88"/>
    </row>
    <row r="121" spans="1:6">
      <c r="A121" s="34"/>
      <c r="B121" s="88"/>
      <c r="C121" s="88"/>
      <c r="D121" s="88"/>
      <c r="E121" s="88"/>
      <c r="F121" s="88"/>
    </row>
    <row r="122" spans="1:6">
      <c r="A122" s="34"/>
      <c r="B122" s="88"/>
      <c r="C122" s="88"/>
      <c r="D122" s="88"/>
      <c r="E122" s="88"/>
      <c r="F122" s="88"/>
    </row>
    <row r="123" spans="1:6">
      <c r="A123" s="34"/>
      <c r="B123" s="88"/>
      <c r="C123" s="88"/>
      <c r="D123" s="88"/>
      <c r="E123" s="88"/>
      <c r="F123" s="88"/>
    </row>
    <row r="124" spans="1:6">
      <c r="A124" s="34"/>
      <c r="B124" s="88"/>
      <c r="C124" s="88"/>
      <c r="D124" s="88"/>
      <c r="E124" s="88"/>
      <c r="F124" s="88"/>
    </row>
    <row r="125" spans="1:6">
      <c r="A125" s="34"/>
      <c r="B125" s="88"/>
      <c r="C125" s="88"/>
      <c r="D125" s="88"/>
      <c r="E125" s="88"/>
      <c r="F125" s="88"/>
    </row>
    <row r="126" spans="1:6">
      <c r="A126" s="34"/>
      <c r="B126" s="88"/>
      <c r="C126" s="88"/>
      <c r="D126" s="88"/>
      <c r="E126" s="88"/>
      <c r="F126" s="88"/>
    </row>
    <row r="127" spans="1:6">
      <c r="A127" s="34"/>
      <c r="B127" s="88"/>
      <c r="C127" s="88"/>
      <c r="D127" s="88"/>
      <c r="E127" s="88"/>
      <c r="F127" s="88"/>
    </row>
    <row r="128" spans="1:6">
      <c r="A128" s="34"/>
      <c r="B128" s="88"/>
      <c r="C128" s="88"/>
      <c r="D128" s="88"/>
      <c r="E128" s="88"/>
      <c r="F128" s="88"/>
    </row>
    <row r="129" spans="1:6">
      <c r="A129" s="34"/>
      <c r="B129" s="88"/>
      <c r="C129" s="88"/>
      <c r="D129" s="88"/>
      <c r="E129" s="88"/>
      <c r="F129" s="88"/>
    </row>
    <row r="130" spans="1:6">
      <c r="A130" s="34"/>
      <c r="B130" s="88"/>
      <c r="C130" s="88"/>
      <c r="D130" s="88"/>
      <c r="E130" s="88"/>
      <c r="F130" s="88"/>
    </row>
    <row r="131" spans="1:6">
      <c r="A131" s="34"/>
      <c r="B131" s="88"/>
      <c r="C131" s="88"/>
      <c r="D131" s="88"/>
      <c r="E131" s="88"/>
      <c r="F131" s="88"/>
    </row>
    <row r="132" spans="1:6">
      <c r="A132" s="34"/>
      <c r="B132" s="88"/>
      <c r="C132" s="88"/>
      <c r="D132" s="88"/>
      <c r="E132" s="88"/>
      <c r="F132" s="88"/>
    </row>
    <row r="133" spans="1:6">
      <c r="A133" s="34"/>
      <c r="B133" s="88"/>
      <c r="C133" s="88"/>
      <c r="D133" s="88"/>
      <c r="E133" s="88"/>
      <c r="F133" s="88"/>
    </row>
    <row r="134" spans="1:6">
      <c r="A134" s="34"/>
      <c r="B134" s="88"/>
      <c r="C134" s="88"/>
      <c r="D134" s="88"/>
      <c r="E134" s="88"/>
      <c r="F134" s="88"/>
    </row>
    <row r="135" spans="1:6">
      <c r="A135" s="34"/>
      <c r="B135" s="88"/>
      <c r="C135" s="88"/>
      <c r="D135" s="88"/>
      <c r="E135" s="88"/>
      <c r="F135" s="88"/>
    </row>
    <row r="136" spans="1:6">
      <c r="A136" s="34"/>
      <c r="B136" s="88"/>
      <c r="C136" s="88"/>
      <c r="D136" s="88"/>
      <c r="E136" s="88"/>
      <c r="F136" s="88"/>
    </row>
    <row r="137" spans="1:6">
      <c r="A137" s="34"/>
      <c r="B137" s="88"/>
      <c r="C137" s="88"/>
      <c r="D137" s="88"/>
      <c r="E137" s="88"/>
      <c r="F137" s="88"/>
    </row>
    <row r="138" spans="1:6">
      <c r="A138" s="34"/>
      <c r="B138" s="88"/>
      <c r="C138" s="88"/>
      <c r="D138" s="88"/>
      <c r="E138" s="88"/>
      <c r="F138" s="88"/>
    </row>
    <row r="139" spans="1:6">
      <c r="A139" s="34"/>
      <c r="B139" s="88"/>
      <c r="C139" s="88"/>
      <c r="D139" s="88"/>
      <c r="E139" s="88"/>
      <c r="F139" s="88"/>
    </row>
    <row r="140" spans="1:6">
      <c r="A140" s="34"/>
      <c r="B140" s="88"/>
      <c r="C140" s="88"/>
      <c r="D140" s="88"/>
      <c r="E140" s="88"/>
      <c r="F140" s="88"/>
    </row>
    <row r="141" spans="1:6">
      <c r="A141" s="34"/>
      <c r="B141" s="88"/>
      <c r="C141" s="88"/>
      <c r="D141" s="88"/>
      <c r="E141" s="88"/>
      <c r="F141" s="89"/>
    </row>
    <row r="142" spans="1:6">
      <c r="A142" s="34"/>
      <c r="B142" s="34"/>
      <c r="C142" s="34"/>
      <c r="D142" s="34"/>
      <c r="E142" s="34"/>
      <c r="F142" s="34"/>
    </row>
    <row r="143" spans="1:6">
      <c r="A143" s="34"/>
      <c r="B143" s="34"/>
      <c r="C143" s="34"/>
      <c r="D143" s="34"/>
      <c r="E143" s="34"/>
      <c r="F143" s="9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xl/worksheets/sheet9.xml><?xml version="1.0" encoding="utf-8"?>
<worksheet xmlns="http://schemas.openxmlformats.org/spreadsheetml/2006/main" xmlns:r="http://schemas.openxmlformats.org/officeDocument/2006/relationships">
  <dimension ref="A1:F222"/>
  <sheetViews>
    <sheetView view="pageBreakPreview" zoomScale="85" zoomScaleNormal="75" zoomScaleSheetLayoutView="100" workbookViewId="0">
      <pane ySplit="4" topLeftCell="A5" activePane="bottomLeft" state="frozen"/>
      <selection pane="bottomLeft" activeCell="E117" sqref="E117"/>
    </sheetView>
  </sheetViews>
  <sheetFormatPr defaultRowHeight="13.2"/>
  <cols>
    <col min="1" max="1" width="41.33203125" bestFit="1" customWidth="1"/>
    <col min="2" max="6" width="13.6640625" customWidth="1"/>
  </cols>
  <sheetData>
    <row r="1" spans="1:6" ht="17.399999999999999">
      <c r="A1" s="249" t="s">
        <v>173</v>
      </c>
      <c r="B1" s="249"/>
      <c r="C1" s="249"/>
      <c r="D1" s="249"/>
      <c r="E1" s="249"/>
      <c r="F1" s="249"/>
    </row>
    <row r="2" spans="1:6" ht="13.8" thickBot="1"/>
    <row r="3" spans="1:6">
      <c r="A3" s="2"/>
      <c r="B3" s="245" t="s">
        <v>0</v>
      </c>
      <c r="C3" s="246"/>
      <c r="D3" s="246"/>
      <c r="E3" s="246"/>
      <c r="F3" s="247"/>
    </row>
    <row r="4" spans="1:6">
      <c r="A4" s="3"/>
      <c r="B4" s="4" t="s">
        <v>21</v>
      </c>
      <c r="C4" s="4" t="s">
        <v>22</v>
      </c>
      <c r="D4" s="4" t="s">
        <v>23</v>
      </c>
      <c r="E4" s="4" t="s">
        <v>24</v>
      </c>
      <c r="F4" s="96" t="s">
        <v>1</v>
      </c>
    </row>
    <row r="5" spans="1:6">
      <c r="A5" s="3"/>
      <c r="B5" s="5"/>
      <c r="C5" s="5"/>
      <c r="D5" s="5"/>
      <c r="E5" s="5"/>
      <c r="F5" s="97" t="s">
        <v>2</v>
      </c>
    </row>
    <row r="6" spans="1:6">
      <c r="A6" s="6" t="s">
        <v>144</v>
      </c>
      <c r="B6" s="7"/>
      <c r="C6" s="7"/>
      <c r="D6" s="7"/>
      <c r="E6" s="7"/>
      <c r="F6" s="7"/>
    </row>
    <row r="7" spans="1:6">
      <c r="A7" s="8" t="s">
        <v>4</v>
      </c>
      <c r="B7" s="9">
        <v>696</v>
      </c>
      <c r="C7" s="9">
        <v>3107</v>
      </c>
      <c r="D7" s="9">
        <v>716</v>
      </c>
      <c r="E7" s="9">
        <v>938</v>
      </c>
      <c r="F7" s="10">
        <f>SUM(B7:E7)</f>
        <v>5457</v>
      </c>
    </row>
    <row r="8" spans="1:6">
      <c r="A8" s="8" t="s">
        <v>5</v>
      </c>
      <c r="B8" s="9">
        <v>3262</v>
      </c>
      <c r="C8" s="9">
        <v>9361</v>
      </c>
      <c r="D8" s="9">
        <v>1220</v>
      </c>
      <c r="E8" s="9">
        <v>2632</v>
      </c>
      <c r="F8" s="10">
        <f>SUM(B8:E8)</f>
        <v>16475</v>
      </c>
    </row>
    <row r="9" spans="1:6">
      <c r="A9" s="6" t="s">
        <v>6</v>
      </c>
      <c r="B9" s="7"/>
      <c r="C9" s="7"/>
      <c r="D9" s="7"/>
      <c r="E9" s="7"/>
      <c r="F9" s="7"/>
    </row>
    <row r="10" spans="1:6">
      <c r="A10" s="11" t="s">
        <v>7</v>
      </c>
      <c r="B10" s="9">
        <v>15</v>
      </c>
      <c r="C10" s="9">
        <v>240</v>
      </c>
      <c r="D10" s="9">
        <v>341</v>
      </c>
      <c r="E10" s="9">
        <v>49</v>
      </c>
      <c r="F10" s="10">
        <f>SUM(B10:E10)</f>
        <v>645</v>
      </c>
    </row>
    <row r="11" spans="1:6">
      <c r="A11" s="11" t="s">
        <v>8</v>
      </c>
      <c r="B11" s="9">
        <v>115</v>
      </c>
      <c r="C11" s="9">
        <v>1009</v>
      </c>
      <c r="D11" s="9">
        <v>750</v>
      </c>
      <c r="E11" s="9">
        <v>230</v>
      </c>
      <c r="F11" s="12">
        <f>SUM(B11:E11)</f>
        <v>2104</v>
      </c>
    </row>
    <row r="12" spans="1:6">
      <c r="A12" s="6" t="s">
        <v>183</v>
      </c>
      <c r="B12" s="7"/>
      <c r="C12" s="7"/>
      <c r="D12" s="7"/>
      <c r="E12" s="7"/>
      <c r="F12" s="7"/>
    </row>
    <row r="13" spans="1:6">
      <c r="A13" s="11" t="s">
        <v>7</v>
      </c>
      <c r="B13" s="9">
        <v>15</v>
      </c>
      <c r="C13" s="9">
        <v>176</v>
      </c>
      <c r="D13" s="9">
        <v>339</v>
      </c>
      <c r="E13" s="9">
        <v>50</v>
      </c>
      <c r="F13" s="10">
        <f>SUM(B13:E13)</f>
        <v>580</v>
      </c>
    </row>
    <row r="14" spans="1:6">
      <c r="A14" s="11" t="s">
        <v>8</v>
      </c>
      <c r="B14" s="9">
        <v>105</v>
      </c>
      <c r="C14" s="9">
        <v>838</v>
      </c>
      <c r="D14" s="9">
        <v>742</v>
      </c>
      <c r="E14" s="9">
        <v>245</v>
      </c>
      <c r="F14" s="12">
        <f>SUM(B14:E14)</f>
        <v>1930</v>
      </c>
    </row>
    <row r="15" spans="1:6">
      <c r="A15" s="6" t="s">
        <v>82</v>
      </c>
      <c r="B15" s="7"/>
      <c r="C15" s="7"/>
      <c r="D15" s="7"/>
      <c r="E15" s="7"/>
      <c r="F15" s="7"/>
    </row>
    <row r="16" spans="1:6">
      <c r="A16" s="11" t="s">
        <v>7</v>
      </c>
      <c r="B16" s="9">
        <v>36</v>
      </c>
      <c r="C16" s="9">
        <v>216</v>
      </c>
      <c r="D16" s="9">
        <v>364</v>
      </c>
      <c r="E16" s="9">
        <v>81</v>
      </c>
      <c r="F16" s="10">
        <f>SUM(B16:E16)</f>
        <v>697</v>
      </c>
    </row>
    <row r="17" spans="1:6">
      <c r="A17" s="11" t="s">
        <v>8</v>
      </c>
      <c r="B17" s="9">
        <v>267</v>
      </c>
      <c r="C17" s="9">
        <v>890</v>
      </c>
      <c r="D17" s="9">
        <v>742</v>
      </c>
      <c r="E17" s="9">
        <v>276</v>
      </c>
      <c r="F17" s="12">
        <f>SUM(B17:E17)</f>
        <v>2175</v>
      </c>
    </row>
    <row r="18" spans="1:6">
      <c r="A18" s="13" t="s">
        <v>145</v>
      </c>
      <c r="B18" s="16"/>
      <c r="C18" s="16"/>
      <c r="D18" s="16"/>
      <c r="E18" s="16"/>
      <c r="F18" s="14"/>
    </row>
    <row r="19" spans="1:6">
      <c r="A19" s="8" t="s">
        <v>4</v>
      </c>
      <c r="B19" s="9">
        <v>254</v>
      </c>
      <c r="C19" s="9">
        <v>494</v>
      </c>
      <c r="D19" s="9">
        <v>422</v>
      </c>
      <c r="E19" s="9">
        <v>244</v>
      </c>
      <c r="F19" s="10">
        <f>SUM(B19:E19)</f>
        <v>1414</v>
      </c>
    </row>
    <row r="20" spans="1:6">
      <c r="A20" s="8" t="s">
        <v>5</v>
      </c>
      <c r="B20" s="9">
        <v>707</v>
      </c>
      <c r="C20" s="9">
        <v>1069</v>
      </c>
      <c r="D20" s="9">
        <v>740</v>
      </c>
      <c r="E20" s="9">
        <v>476</v>
      </c>
      <c r="F20" s="10">
        <f>SUM(B20:E20)</f>
        <v>2992</v>
      </c>
    </row>
    <row r="21" spans="1:6">
      <c r="A21" s="13" t="s">
        <v>167</v>
      </c>
      <c r="B21" s="6"/>
      <c r="C21" s="6"/>
      <c r="D21" s="6"/>
      <c r="E21" s="6"/>
      <c r="F21" s="7"/>
    </row>
    <row r="22" spans="1:6">
      <c r="A22" s="8" t="s">
        <v>4</v>
      </c>
      <c r="B22" s="11">
        <v>54</v>
      </c>
      <c r="C22" s="11">
        <v>244</v>
      </c>
      <c r="D22" s="11">
        <v>355</v>
      </c>
      <c r="E22" s="11">
        <v>93</v>
      </c>
      <c r="F22" s="219">
        <f>SUM(E22,D22,C22,B22)</f>
        <v>746</v>
      </c>
    </row>
    <row r="23" spans="1:6">
      <c r="A23" s="8" t="s">
        <v>5</v>
      </c>
      <c r="B23" s="11">
        <v>182</v>
      </c>
      <c r="C23" s="11">
        <v>1035</v>
      </c>
      <c r="D23" s="11">
        <v>784</v>
      </c>
      <c r="E23" s="11">
        <v>352</v>
      </c>
      <c r="F23" s="219">
        <f>SUM(E23,D23,C23,B23)</f>
        <v>2353</v>
      </c>
    </row>
    <row r="24" spans="1:6">
      <c r="A24" s="13" t="s">
        <v>83</v>
      </c>
      <c r="B24" s="7"/>
      <c r="C24" s="7"/>
      <c r="D24" s="7"/>
      <c r="E24" s="7"/>
      <c r="F24" s="7"/>
    </row>
    <row r="25" spans="1:6">
      <c r="A25" s="8" t="s">
        <v>4</v>
      </c>
      <c r="B25" s="9">
        <v>23</v>
      </c>
      <c r="C25" s="9">
        <v>185</v>
      </c>
      <c r="D25" s="9">
        <v>341</v>
      </c>
      <c r="E25" s="9">
        <v>49</v>
      </c>
      <c r="F25" s="10">
        <f>SUM(B25:E25)</f>
        <v>598</v>
      </c>
    </row>
    <row r="26" spans="1:6">
      <c r="A26" s="8" t="s">
        <v>5</v>
      </c>
      <c r="B26" s="9">
        <v>111</v>
      </c>
      <c r="C26" s="9">
        <v>872</v>
      </c>
      <c r="D26" s="9">
        <v>737</v>
      </c>
      <c r="E26" s="9">
        <v>226</v>
      </c>
      <c r="F26" s="12">
        <f>SUM(B26:E26)</f>
        <v>1946</v>
      </c>
    </row>
    <row r="27" spans="1:6">
      <c r="A27" s="13" t="s">
        <v>129</v>
      </c>
      <c r="B27" s="7"/>
      <c r="C27" s="7"/>
      <c r="D27" s="7"/>
      <c r="E27" s="7"/>
      <c r="F27" s="7"/>
    </row>
    <row r="28" spans="1:6">
      <c r="A28" s="17" t="s">
        <v>4</v>
      </c>
      <c r="B28" s="9">
        <v>59</v>
      </c>
      <c r="C28" s="9">
        <v>331</v>
      </c>
      <c r="D28" s="9">
        <v>360</v>
      </c>
      <c r="E28" s="9">
        <v>84</v>
      </c>
      <c r="F28" s="10">
        <f>SUM(B28:E28)</f>
        <v>834</v>
      </c>
    </row>
    <row r="29" spans="1:6">
      <c r="A29" s="8" t="s">
        <v>5</v>
      </c>
      <c r="B29" s="9">
        <v>137</v>
      </c>
      <c r="C29" s="9">
        <v>951</v>
      </c>
      <c r="D29" s="9">
        <v>765</v>
      </c>
      <c r="E29" s="9">
        <v>245</v>
      </c>
      <c r="F29" s="12">
        <f>SUM(B29:E29)</f>
        <v>2098</v>
      </c>
    </row>
    <row r="30" spans="1:6">
      <c r="A30" s="13" t="s">
        <v>9</v>
      </c>
      <c r="B30" s="7"/>
      <c r="C30" s="7"/>
      <c r="D30" s="7"/>
      <c r="E30" s="7"/>
      <c r="F30" s="7"/>
    </row>
    <row r="31" spans="1:6">
      <c r="A31" s="8" t="s">
        <v>4</v>
      </c>
      <c r="B31" s="9">
        <v>49</v>
      </c>
      <c r="C31" s="9">
        <v>343</v>
      </c>
      <c r="D31" s="9">
        <v>343</v>
      </c>
      <c r="E31" s="9">
        <v>115</v>
      </c>
      <c r="F31" s="10">
        <f>SUM(B31:E31)</f>
        <v>850</v>
      </c>
    </row>
    <row r="32" spans="1:6">
      <c r="A32" s="8" t="s">
        <v>5</v>
      </c>
      <c r="B32" s="9">
        <v>260</v>
      </c>
      <c r="C32" s="9">
        <v>1614</v>
      </c>
      <c r="D32" s="9">
        <v>1614</v>
      </c>
      <c r="E32" s="9">
        <v>498</v>
      </c>
      <c r="F32" s="12">
        <f>SUM(B32:E32)</f>
        <v>3986</v>
      </c>
    </row>
    <row r="33" spans="1:6">
      <c r="A33" s="13" t="s">
        <v>179</v>
      </c>
      <c r="B33" s="7"/>
      <c r="C33" s="7"/>
      <c r="D33" s="7"/>
      <c r="E33" s="7"/>
      <c r="F33" s="7"/>
    </row>
    <row r="34" spans="1:6">
      <c r="A34" s="8" t="s">
        <v>4</v>
      </c>
      <c r="B34" s="9">
        <v>18</v>
      </c>
      <c r="C34" s="9">
        <v>205</v>
      </c>
      <c r="D34" s="9">
        <v>337</v>
      </c>
      <c r="E34" s="9">
        <v>47</v>
      </c>
      <c r="F34" s="10">
        <f>SUM(B34:E34)</f>
        <v>607</v>
      </c>
    </row>
    <row r="35" spans="1:6">
      <c r="A35" s="8" t="s">
        <v>5</v>
      </c>
      <c r="B35" s="9">
        <v>130</v>
      </c>
      <c r="C35" s="9">
        <v>650</v>
      </c>
      <c r="D35" s="9">
        <v>734</v>
      </c>
      <c r="E35" s="9">
        <v>223</v>
      </c>
      <c r="F35" s="12">
        <f>SUM(B35:E35)</f>
        <v>1737</v>
      </c>
    </row>
    <row r="36" spans="1:6">
      <c r="A36" s="13" t="s">
        <v>10</v>
      </c>
      <c r="B36" s="7"/>
      <c r="C36" s="7"/>
      <c r="D36" s="7"/>
      <c r="E36" s="7"/>
      <c r="F36" s="7"/>
    </row>
    <row r="37" spans="1:6">
      <c r="A37" s="17" t="s">
        <v>4</v>
      </c>
      <c r="B37" s="9">
        <v>25</v>
      </c>
      <c r="C37" s="9">
        <v>1480</v>
      </c>
      <c r="D37" s="9">
        <v>339</v>
      </c>
      <c r="E37" s="9">
        <v>170</v>
      </c>
      <c r="F37" s="10">
        <f>SUM(B37:E37)</f>
        <v>2014</v>
      </c>
    </row>
    <row r="38" spans="1:6">
      <c r="A38" s="8" t="s">
        <v>5</v>
      </c>
      <c r="B38" s="9">
        <v>118</v>
      </c>
      <c r="C38" s="9">
        <v>4577</v>
      </c>
      <c r="D38" s="9">
        <v>741</v>
      </c>
      <c r="E38" s="9">
        <v>529</v>
      </c>
      <c r="F38" s="12">
        <f>SUM(B38:E38)</f>
        <v>5965</v>
      </c>
    </row>
    <row r="39" spans="1:6">
      <c r="A39" s="13" t="s">
        <v>149</v>
      </c>
      <c r="B39" s="16"/>
      <c r="C39" s="16"/>
      <c r="D39" s="16"/>
      <c r="E39" s="16"/>
      <c r="F39" s="14"/>
    </row>
    <row r="40" spans="1:6">
      <c r="A40" s="8" t="s">
        <v>4</v>
      </c>
      <c r="B40" s="9">
        <v>14</v>
      </c>
      <c r="C40" s="9">
        <v>211</v>
      </c>
      <c r="D40" s="9">
        <v>339</v>
      </c>
      <c r="E40" s="9">
        <v>49</v>
      </c>
      <c r="F40" s="10">
        <f>SUM(B40:E40)</f>
        <v>613</v>
      </c>
    </row>
    <row r="41" spans="1:6">
      <c r="A41" s="8" t="s">
        <v>5</v>
      </c>
      <c r="B41" s="9">
        <v>99</v>
      </c>
      <c r="C41" s="9">
        <v>1058</v>
      </c>
      <c r="D41" s="9">
        <v>741</v>
      </c>
      <c r="E41" s="9">
        <v>230</v>
      </c>
      <c r="F41" s="10">
        <f>SUM(B41:E41)</f>
        <v>2128</v>
      </c>
    </row>
    <row r="42" spans="1:6">
      <c r="A42" s="6" t="s">
        <v>154</v>
      </c>
      <c r="B42" s="7"/>
      <c r="C42" s="7"/>
      <c r="D42" s="7"/>
      <c r="E42" s="7"/>
      <c r="F42" s="7"/>
    </row>
    <row r="43" spans="1:6">
      <c r="A43" s="8" t="s">
        <v>4</v>
      </c>
      <c r="B43" s="9">
        <v>133</v>
      </c>
      <c r="C43" s="9">
        <v>177</v>
      </c>
      <c r="D43" s="9">
        <v>337</v>
      </c>
      <c r="E43" s="9">
        <v>47</v>
      </c>
      <c r="F43" s="219">
        <f>SUM(E43,D43,C43,B43)</f>
        <v>694</v>
      </c>
    </row>
    <row r="44" spans="1:6">
      <c r="A44" s="8" t="s">
        <v>5</v>
      </c>
      <c r="B44" s="9">
        <v>97</v>
      </c>
      <c r="C44" s="9">
        <v>855</v>
      </c>
      <c r="D44" s="9">
        <v>736</v>
      </c>
      <c r="E44" s="9">
        <v>225</v>
      </c>
      <c r="F44" s="219">
        <f>SUM(E44,D44,C44,B44)</f>
        <v>1913</v>
      </c>
    </row>
    <row r="45" spans="1:6">
      <c r="A45" s="13" t="s">
        <v>131</v>
      </c>
      <c r="B45" s="7"/>
      <c r="C45" s="7"/>
      <c r="D45" s="7"/>
      <c r="E45" s="7"/>
      <c r="F45" s="7"/>
    </row>
    <row r="46" spans="1:6">
      <c r="A46" s="17" t="s">
        <v>4</v>
      </c>
      <c r="B46" s="9">
        <v>27</v>
      </c>
      <c r="C46" s="9">
        <v>195</v>
      </c>
      <c r="D46" s="9">
        <v>342</v>
      </c>
      <c r="E46" s="9">
        <v>50</v>
      </c>
      <c r="F46" s="10">
        <f>SUM(B46:E46)</f>
        <v>614</v>
      </c>
    </row>
    <row r="47" spans="1:6">
      <c r="A47" s="8" t="s">
        <v>5</v>
      </c>
      <c r="B47" s="9">
        <v>120</v>
      </c>
      <c r="C47" s="9">
        <v>929</v>
      </c>
      <c r="D47" s="9">
        <v>749</v>
      </c>
      <c r="E47" s="9">
        <v>257</v>
      </c>
      <c r="F47" s="12">
        <f>SUM(B47:E47)</f>
        <v>2055</v>
      </c>
    </row>
    <row r="48" spans="1:6">
      <c r="A48" s="13" t="s">
        <v>11</v>
      </c>
      <c r="B48" s="16"/>
      <c r="C48" s="16"/>
      <c r="D48" s="16"/>
      <c r="E48" s="16"/>
      <c r="F48" s="14"/>
    </row>
    <row r="49" spans="1:6">
      <c r="A49" s="8" t="s">
        <v>4</v>
      </c>
      <c r="B49" s="9">
        <v>87</v>
      </c>
      <c r="C49" s="9">
        <v>1789</v>
      </c>
      <c r="D49" s="9">
        <v>354</v>
      </c>
      <c r="E49" s="9">
        <v>141</v>
      </c>
      <c r="F49" s="10">
        <f>SUM(B49:E49)</f>
        <v>2371</v>
      </c>
    </row>
    <row r="50" spans="1:6">
      <c r="A50" s="8" t="s">
        <v>5</v>
      </c>
      <c r="B50" s="9">
        <v>415</v>
      </c>
      <c r="C50" s="9">
        <v>5488</v>
      </c>
      <c r="D50" s="9">
        <v>779</v>
      </c>
      <c r="E50" s="9">
        <v>523</v>
      </c>
      <c r="F50" s="10">
        <f>SUM(B50:E50)</f>
        <v>7205</v>
      </c>
    </row>
    <row r="51" spans="1:6">
      <c r="A51" s="13" t="s">
        <v>12</v>
      </c>
      <c r="B51" s="16"/>
      <c r="C51" s="16"/>
      <c r="D51" s="16"/>
      <c r="E51" s="16"/>
      <c r="F51" s="14"/>
    </row>
    <row r="52" spans="1:6">
      <c r="A52" s="8" t="s">
        <v>4</v>
      </c>
      <c r="B52" s="9">
        <v>86</v>
      </c>
      <c r="C52" s="9">
        <v>312</v>
      </c>
      <c r="D52" s="9">
        <v>350</v>
      </c>
      <c r="E52" s="9">
        <v>111</v>
      </c>
      <c r="F52" s="10">
        <f>SUM(B52:E52)</f>
        <v>859</v>
      </c>
    </row>
    <row r="53" spans="1:6">
      <c r="A53" s="8" t="s">
        <v>5</v>
      </c>
      <c r="B53" s="9">
        <v>356</v>
      </c>
      <c r="C53" s="9">
        <v>1001</v>
      </c>
      <c r="D53" s="9">
        <v>792</v>
      </c>
      <c r="E53" s="9">
        <v>367</v>
      </c>
      <c r="F53" s="10">
        <f>SUM(B53:E53)</f>
        <v>2516</v>
      </c>
    </row>
    <row r="54" spans="1:6">
      <c r="A54" s="13" t="s">
        <v>147</v>
      </c>
      <c r="B54" s="16"/>
      <c r="C54" s="16"/>
      <c r="D54" s="16"/>
      <c r="E54" s="16"/>
      <c r="F54" s="14"/>
    </row>
    <row r="55" spans="1:6">
      <c r="A55" s="8" t="s">
        <v>4</v>
      </c>
      <c r="B55" s="9">
        <v>20</v>
      </c>
      <c r="C55" s="9">
        <v>35</v>
      </c>
      <c r="D55" s="9">
        <v>2</v>
      </c>
      <c r="E55" s="9">
        <v>92</v>
      </c>
      <c r="F55" s="10">
        <f>SUM(B55:E55)</f>
        <v>149</v>
      </c>
    </row>
    <row r="56" spans="1:6">
      <c r="A56" s="8" t="s">
        <v>5</v>
      </c>
      <c r="B56" s="9">
        <v>53</v>
      </c>
      <c r="C56" s="9">
        <v>51</v>
      </c>
      <c r="D56" s="9">
        <v>1</v>
      </c>
      <c r="E56" s="9">
        <v>208</v>
      </c>
      <c r="F56" s="10">
        <f>SUM(B56:E56)</f>
        <v>313</v>
      </c>
    </row>
    <row r="57" spans="1:6">
      <c r="A57" s="13" t="s">
        <v>105</v>
      </c>
      <c r="B57" s="16"/>
      <c r="C57" s="16"/>
      <c r="D57" s="16"/>
      <c r="E57" s="16"/>
      <c r="F57" s="14"/>
    </row>
    <row r="58" spans="1:6">
      <c r="A58" s="8" t="s">
        <v>4</v>
      </c>
      <c r="B58" s="9">
        <v>10</v>
      </c>
      <c r="C58" s="9">
        <v>1505</v>
      </c>
      <c r="D58" s="9">
        <v>1</v>
      </c>
      <c r="E58" s="9">
        <v>117</v>
      </c>
      <c r="F58" s="10">
        <f>SUM(B58:E58)</f>
        <v>1633</v>
      </c>
    </row>
    <row r="59" spans="1:6">
      <c r="A59" s="8" t="s">
        <v>5</v>
      </c>
      <c r="B59" s="9">
        <v>26</v>
      </c>
      <c r="C59" s="9">
        <v>9922</v>
      </c>
      <c r="D59" s="9">
        <v>3</v>
      </c>
      <c r="E59" s="9">
        <v>755</v>
      </c>
      <c r="F59" s="10">
        <f>SUM(B59:E59)</f>
        <v>10706</v>
      </c>
    </row>
    <row r="60" spans="1:6">
      <c r="A60" s="13" t="s">
        <v>104</v>
      </c>
      <c r="B60" s="16"/>
      <c r="C60" s="16"/>
      <c r="D60" s="16"/>
      <c r="E60" s="16"/>
      <c r="F60" s="14"/>
    </row>
    <row r="61" spans="1:6">
      <c r="A61" s="8" t="s">
        <v>4</v>
      </c>
      <c r="B61" s="9">
        <v>27</v>
      </c>
      <c r="C61" s="9">
        <v>210</v>
      </c>
      <c r="D61" s="9">
        <v>338</v>
      </c>
      <c r="E61" s="9">
        <v>78</v>
      </c>
      <c r="F61" s="10">
        <f>SUM(B61:E61)</f>
        <v>653</v>
      </c>
    </row>
    <row r="62" spans="1:6">
      <c r="A62" s="8" t="s">
        <v>5</v>
      </c>
      <c r="B62" s="9">
        <v>160</v>
      </c>
      <c r="C62" s="9">
        <v>1048</v>
      </c>
      <c r="D62" s="9">
        <v>750</v>
      </c>
      <c r="E62" s="9">
        <v>399</v>
      </c>
      <c r="F62" s="10">
        <f>SUM(B62:E62)</f>
        <v>2357</v>
      </c>
    </row>
    <row r="63" spans="1:6">
      <c r="A63" s="13" t="s">
        <v>146</v>
      </c>
      <c r="B63" s="16"/>
      <c r="C63" s="16"/>
      <c r="D63" s="16"/>
      <c r="E63" s="16"/>
      <c r="F63" s="14"/>
    </row>
    <row r="64" spans="1:6">
      <c r="A64" s="8" t="s">
        <v>4</v>
      </c>
      <c r="B64" s="9">
        <v>51</v>
      </c>
      <c r="C64" s="9">
        <v>12</v>
      </c>
      <c r="D64" s="9">
        <v>384</v>
      </c>
      <c r="E64" s="9">
        <v>204</v>
      </c>
      <c r="F64" s="10">
        <f>SUM(B64:E64)</f>
        <v>651</v>
      </c>
    </row>
    <row r="65" spans="1:6">
      <c r="A65" s="8" t="s">
        <v>5</v>
      </c>
      <c r="B65" s="9">
        <v>124</v>
      </c>
      <c r="C65" s="9">
        <v>26</v>
      </c>
      <c r="D65" s="9">
        <v>768</v>
      </c>
      <c r="E65" s="9">
        <v>433</v>
      </c>
      <c r="F65" s="10">
        <f>SUM(B65:E65)</f>
        <v>1351</v>
      </c>
    </row>
    <row r="66" spans="1:6">
      <c r="A66" s="13" t="s">
        <v>13</v>
      </c>
      <c r="B66" s="16"/>
      <c r="C66" s="16"/>
      <c r="D66" s="16"/>
      <c r="E66" s="16"/>
      <c r="F66" s="14"/>
    </row>
    <row r="67" spans="1:6">
      <c r="A67" s="8" t="s">
        <v>4</v>
      </c>
      <c r="B67" s="9">
        <v>94</v>
      </c>
      <c r="C67" s="9">
        <v>2093</v>
      </c>
      <c r="D67" s="9">
        <v>349</v>
      </c>
      <c r="E67" s="9">
        <v>233</v>
      </c>
      <c r="F67" s="10">
        <f>SUM(B67:E67)</f>
        <v>2769</v>
      </c>
    </row>
    <row r="68" spans="1:6">
      <c r="A68" s="8" t="s">
        <v>5</v>
      </c>
      <c r="B68" s="9">
        <v>254</v>
      </c>
      <c r="C68" s="9">
        <v>5800</v>
      </c>
      <c r="D68" s="9">
        <v>749</v>
      </c>
      <c r="E68" s="9">
        <v>624</v>
      </c>
      <c r="F68" s="10">
        <f>SUM(B68:E68)</f>
        <v>7427</v>
      </c>
    </row>
    <row r="69" spans="1:6">
      <c r="A69" s="13" t="s">
        <v>14</v>
      </c>
      <c r="B69" s="7"/>
      <c r="C69" s="7"/>
      <c r="D69" s="7"/>
      <c r="E69" s="7"/>
      <c r="F69" s="14"/>
    </row>
    <row r="70" spans="1:6">
      <c r="A70" s="8" t="s">
        <v>4</v>
      </c>
      <c r="B70" s="9">
        <v>268</v>
      </c>
      <c r="C70" s="9">
        <v>1085</v>
      </c>
      <c r="D70" s="9">
        <v>541</v>
      </c>
      <c r="E70" s="9">
        <v>597</v>
      </c>
      <c r="F70" s="10">
        <f>SUM(B70:E70)</f>
        <v>2491</v>
      </c>
    </row>
    <row r="71" spans="1:6">
      <c r="A71" s="8" t="s">
        <v>5</v>
      </c>
      <c r="B71" s="9">
        <v>1020</v>
      </c>
      <c r="C71" s="9">
        <v>3460</v>
      </c>
      <c r="D71" s="9">
        <v>752</v>
      </c>
      <c r="E71" s="9">
        <v>1516</v>
      </c>
      <c r="F71" s="10">
        <f>SUM(B71:E71)</f>
        <v>6748</v>
      </c>
    </row>
    <row r="72" spans="1:6">
      <c r="A72" s="13" t="s">
        <v>15</v>
      </c>
      <c r="B72" s="7"/>
      <c r="C72" s="7"/>
      <c r="D72" s="7"/>
      <c r="E72" s="7"/>
      <c r="F72" s="7"/>
    </row>
    <row r="73" spans="1:6">
      <c r="A73" s="8" t="s">
        <v>4</v>
      </c>
      <c r="B73" s="9">
        <v>52</v>
      </c>
      <c r="C73" s="9">
        <v>240</v>
      </c>
      <c r="D73" s="9">
        <v>379</v>
      </c>
      <c r="E73" s="9">
        <v>138</v>
      </c>
      <c r="F73" s="10">
        <f>SUM(B73:E73)</f>
        <v>809</v>
      </c>
    </row>
    <row r="74" spans="1:6">
      <c r="A74" s="8" t="s">
        <v>5</v>
      </c>
      <c r="B74" s="9">
        <v>355</v>
      </c>
      <c r="C74" s="9">
        <v>991</v>
      </c>
      <c r="D74" s="9">
        <v>744</v>
      </c>
      <c r="E74" s="9">
        <v>637</v>
      </c>
      <c r="F74" s="12">
        <f>SUM(B74:E74)</f>
        <v>2727</v>
      </c>
    </row>
    <row r="75" spans="1:6">
      <c r="A75" s="13" t="s">
        <v>16</v>
      </c>
      <c r="B75" s="7"/>
      <c r="C75" s="7"/>
      <c r="D75" s="7"/>
      <c r="E75" s="7"/>
      <c r="F75" s="7"/>
    </row>
    <row r="76" spans="1:6">
      <c r="A76" s="8" t="s">
        <v>4</v>
      </c>
      <c r="B76" s="9">
        <v>62</v>
      </c>
      <c r="C76" s="9">
        <v>4067</v>
      </c>
      <c r="D76" s="9">
        <v>346</v>
      </c>
      <c r="E76" s="9">
        <v>387</v>
      </c>
      <c r="F76" s="10">
        <f>SUM(B76:E76)</f>
        <v>4862</v>
      </c>
    </row>
    <row r="77" spans="1:6">
      <c r="A77" s="8" t="s">
        <v>5</v>
      </c>
      <c r="B77" s="9">
        <v>210</v>
      </c>
      <c r="C77" s="9">
        <v>14066</v>
      </c>
      <c r="D77" s="9">
        <v>750</v>
      </c>
      <c r="E77" s="9">
        <v>1105</v>
      </c>
      <c r="F77" s="12">
        <f>SUM(B77:E77)</f>
        <v>16131</v>
      </c>
    </row>
    <row r="78" spans="1:6">
      <c r="A78" s="13" t="s">
        <v>108</v>
      </c>
      <c r="B78" s="7"/>
      <c r="C78" s="7"/>
      <c r="D78" s="7"/>
      <c r="E78" s="7"/>
      <c r="F78" s="7"/>
    </row>
    <row r="79" spans="1:6">
      <c r="A79" s="8" t="s">
        <v>4</v>
      </c>
      <c r="B79" s="9">
        <v>21</v>
      </c>
      <c r="C79" s="9">
        <v>336</v>
      </c>
      <c r="D79" s="9">
        <v>338</v>
      </c>
      <c r="E79" s="9">
        <v>95</v>
      </c>
      <c r="F79" s="10">
        <f>SUM(B79:E79)</f>
        <v>790</v>
      </c>
    </row>
    <row r="80" spans="1:6">
      <c r="A80" s="8" t="s">
        <v>5</v>
      </c>
      <c r="B80" s="9">
        <v>112</v>
      </c>
      <c r="C80" s="9">
        <v>1234</v>
      </c>
      <c r="D80" s="9">
        <v>736</v>
      </c>
      <c r="E80" s="9">
        <v>259</v>
      </c>
      <c r="F80" s="12">
        <f>SUM(B80:E80)</f>
        <v>2341</v>
      </c>
    </row>
    <row r="81" spans="1:6">
      <c r="A81" s="13" t="s">
        <v>74</v>
      </c>
      <c r="B81" s="7"/>
      <c r="C81" s="7"/>
      <c r="D81" s="7"/>
      <c r="E81" s="7"/>
      <c r="F81" s="7"/>
    </row>
    <row r="82" spans="1:6">
      <c r="A82" s="8" t="s">
        <v>4</v>
      </c>
      <c r="B82" s="9">
        <v>4</v>
      </c>
      <c r="C82" s="9">
        <v>21</v>
      </c>
      <c r="D82" s="9">
        <v>4</v>
      </c>
      <c r="E82" s="9">
        <v>37</v>
      </c>
      <c r="F82" s="10">
        <f>SUM(B82:E82)</f>
        <v>66</v>
      </c>
    </row>
    <row r="83" spans="1:6">
      <c r="A83" s="8" t="s">
        <v>5</v>
      </c>
      <c r="B83" s="9">
        <v>8</v>
      </c>
      <c r="C83" s="9">
        <v>34</v>
      </c>
      <c r="D83" s="9">
        <v>6</v>
      </c>
      <c r="E83" s="9">
        <v>96</v>
      </c>
      <c r="F83" s="12">
        <f>SUM(B83:E83)</f>
        <v>144</v>
      </c>
    </row>
    <row r="84" spans="1:6">
      <c r="A84" s="13" t="s">
        <v>84</v>
      </c>
      <c r="B84" s="16"/>
      <c r="C84" s="16"/>
      <c r="D84" s="16"/>
      <c r="E84" s="16"/>
      <c r="F84" s="14"/>
    </row>
    <row r="85" spans="1:6">
      <c r="A85" s="8" t="s">
        <v>4</v>
      </c>
      <c r="B85" s="9"/>
      <c r="C85" s="9"/>
      <c r="D85" s="9"/>
      <c r="E85" s="9"/>
      <c r="F85" s="10">
        <f>SUM(B85:E85)</f>
        <v>0</v>
      </c>
    </row>
    <row r="86" spans="1:6">
      <c r="A86" s="8" t="s">
        <v>5</v>
      </c>
      <c r="B86" s="9"/>
      <c r="C86" s="9"/>
      <c r="D86" s="9"/>
      <c r="E86" s="9"/>
      <c r="F86" s="10">
        <f>SUM(B86:E86)</f>
        <v>0</v>
      </c>
    </row>
    <row r="87" spans="1:6">
      <c r="A87" s="13" t="s">
        <v>150</v>
      </c>
      <c r="B87" s="16"/>
      <c r="C87" s="16"/>
      <c r="D87" s="16"/>
      <c r="E87" s="16"/>
      <c r="F87" s="14"/>
    </row>
    <row r="88" spans="1:6">
      <c r="A88" s="8" t="s">
        <v>4</v>
      </c>
      <c r="B88" s="9">
        <v>30</v>
      </c>
      <c r="C88" s="9">
        <v>1210</v>
      </c>
      <c r="D88" s="9"/>
      <c r="E88" s="9">
        <v>293</v>
      </c>
      <c r="F88" s="10">
        <f>SUM(B88:E88)</f>
        <v>1533</v>
      </c>
    </row>
    <row r="89" spans="1:6">
      <c r="A89" s="8" t="s">
        <v>5</v>
      </c>
      <c r="B89" s="9">
        <v>83</v>
      </c>
      <c r="C89" s="9">
        <v>5088</v>
      </c>
      <c r="D89" s="9"/>
      <c r="E89" s="9">
        <v>790</v>
      </c>
      <c r="F89" s="10">
        <f>SUM(B89:E89)</f>
        <v>5961</v>
      </c>
    </row>
    <row r="90" spans="1:6">
      <c r="A90" s="13" t="s">
        <v>151</v>
      </c>
      <c r="B90" s="7"/>
      <c r="C90" s="7"/>
      <c r="D90" s="7"/>
      <c r="E90" s="7"/>
      <c r="F90" s="7"/>
    </row>
    <row r="91" spans="1:6">
      <c r="A91" s="8" t="s">
        <v>4</v>
      </c>
      <c r="B91" s="9">
        <v>41</v>
      </c>
      <c r="C91" s="9">
        <v>687</v>
      </c>
      <c r="D91" s="9">
        <v>4</v>
      </c>
      <c r="E91" s="9">
        <v>754</v>
      </c>
      <c r="F91" s="10">
        <f>SUM(B91:E91)</f>
        <v>1486</v>
      </c>
    </row>
    <row r="92" spans="1:6">
      <c r="A92" s="8" t="s">
        <v>5</v>
      </c>
      <c r="B92" s="9">
        <v>180</v>
      </c>
      <c r="C92" s="9">
        <v>2475</v>
      </c>
      <c r="D92" s="9">
        <v>9</v>
      </c>
      <c r="E92" s="9">
        <v>2438</v>
      </c>
      <c r="F92" s="12">
        <f>SUM(B92:E92)</f>
        <v>5102</v>
      </c>
    </row>
    <row r="93" spans="1:6">
      <c r="A93" s="13" t="s">
        <v>85</v>
      </c>
      <c r="B93" s="16"/>
      <c r="C93" s="16"/>
      <c r="D93" s="16"/>
      <c r="E93" s="16"/>
      <c r="F93" s="14"/>
    </row>
    <row r="94" spans="1:6">
      <c r="A94" s="8" t="s">
        <v>4</v>
      </c>
      <c r="B94" s="9">
        <v>41</v>
      </c>
      <c r="C94" s="9">
        <v>196</v>
      </c>
      <c r="D94" s="9">
        <v>339</v>
      </c>
      <c r="E94" s="9">
        <v>65</v>
      </c>
      <c r="F94" s="10">
        <f>SUM(B94:E94)</f>
        <v>641</v>
      </c>
    </row>
    <row r="95" spans="1:6">
      <c r="A95" s="8" t="s">
        <v>5</v>
      </c>
      <c r="B95" s="9">
        <v>352</v>
      </c>
      <c r="C95" s="9">
        <v>894</v>
      </c>
      <c r="D95" s="9">
        <v>744</v>
      </c>
      <c r="E95" s="9">
        <v>286</v>
      </c>
      <c r="F95" s="10">
        <f>SUM(B95:E95)</f>
        <v>2276</v>
      </c>
    </row>
    <row r="96" spans="1:6">
      <c r="A96" s="13" t="s">
        <v>148</v>
      </c>
      <c r="B96" s="16"/>
      <c r="C96" s="16"/>
      <c r="D96" s="16"/>
      <c r="E96" s="16"/>
      <c r="F96" s="14"/>
    </row>
    <row r="97" spans="1:6">
      <c r="A97" s="8" t="s">
        <v>4</v>
      </c>
      <c r="B97" s="9">
        <v>86</v>
      </c>
      <c r="C97" s="9">
        <v>1466</v>
      </c>
      <c r="D97" s="9">
        <v>4</v>
      </c>
      <c r="E97" s="9">
        <v>262</v>
      </c>
      <c r="F97" s="10">
        <f>SUM(B97:E97)</f>
        <v>1818</v>
      </c>
    </row>
    <row r="98" spans="1:6">
      <c r="A98" s="8" t="s">
        <v>5</v>
      </c>
      <c r="B98" s="9">
        <v>176</v>
      </c>
      <c r="C98" s="9">
        <v>2871</v>
      </c>
      <c r="D98" s="9">
        <v>1</v>
      </c>
      <c r="E98" s="9">
        <v>517</v>
      </c>
      <c r="F98" s="10">
        <f>SUM(B98:E98)</f>
        <v>3565</v>
      </c>
    </row>
    <row r="99" spans="1:6">
      <c r="A99" s="13" t="s">
        <v>17</v>
      </c>
      <c r="B99" s="16"/>
      <c r="C99" s="16"/>
      <c r="D99" s="16"/>
      <c r="E99" s="16"/>
      <c r="F99" s="14"/>
    </row>
    <row r="100" spans="1:6">
      <c r="A100" s="8" t="s">
        <v>4</v>
      </c>
      <c r="B100" s="9">
        <v>31</v>
      </c>
      <c r="C100" s="9">
        <v>1817</v>
      </c>
      <c r="D100" s="9">
        <v>345</v>
      </c>
      <c r="E100" s="9">
        <v>184</v>
      </c>
      <c r="F100" s="10">
        <f>SUM(B100:E100)</f>
        <v>2377</v>
      </c>
    </row>
    <row r="101" spans="1:6">
      <c r="A101" s="8" t="s">
        <v>5</v>
      </c>
      <c r="B101" s="9">
        <v>144</v>
      </c>
      <c r="C101" s="9">
        <v>5531</v>
      </c>
      <c r="D101" s="9">
        <v>758</v>
      </c>
      <c r="E101" s="9">
        <v>598</v>
      </c>
      <c r="F101" s="10">
        <f>SUM(B101:E101)</f>
        <v>7031</v>
      </c>
    </row>
    <row r="102" spans="1:6">
      <c r="A102" s="13" t="s">
        <v>92</v>
      </c>
      <c r="B102" s="7"/>
      <c r="C102" s="7"/>
      <c r="D102" s="7"/>
      <c r="E102" s="7"/>
      <c r="F102" s="14"/>
    </row>
    <row r="103" spans="1:6">
      <c r="A103" s="8" t="s">
        <v>4</v>
      </c>
      <c r="B103" s="9">
        <v>17</v>
      </c>
      <c r="C103" s="9">
        <v>191</v>
      </c>
      <c r="D103" s="9">
        <v>350</v>
      </c>
      <c r="E103" s="9">
        <v>57</v>
      </c>
      <c r="F103" s="10">
        <f>SUM(B103:E103)</f>
        <v>615</v>
      </c>
    </row>
    <row r="104" spans="1:6">
      <c r="A104" s="8" t="s">
        <v>5</v>
      </c>
      <c r="B104" s="9">
        <v>121</v>
      </c>
      <c r="C104" s="9">
        <v>874</v>
      </c>
      <c r="D104" s="9">
        <v>740</v>
      </c>
      <c r="E104" s="9">
        <v>251</v>
      </c>
      <c r="F104" s="10">
        <f>SUM(B104:E104)</f>
        <v>1986</v>
      </c>
    </row>
    <row r="105" spans="1:6">
      <c r="A105" s="13" t="s">
        <v>75</v>
      </c>
      <c r="B105" s="7"/>
      <c r="C105" s="7"/>
      <c r="D105" s="7"/>
      <c r="E105" s="7"/>
      <c r="F105" s="14"/>
    </row>
    <row r="106" spans="1:6">
      <c r="A106" s="8" t="s">
        <v>4</v>
      </c>
      <c r="B106" s="9">
        <v>5</v>
      </c>
      <c r="C106" s="9">
        <v>269</v>
      </c>
      <c r="D106" s="9">
        <v>2</v>
      </c>
      <c r="E106" s="9">
        <v>48</v>
      </c>
      <c r="F106" s="10">
        <f>SUM(B106:E106)</f>
        <v>324</v>
      </c>
    </row>
    <row r="107" spans="1:6">
      <c r="A107" s="8" t="s">
        <v>5</v>
      </c>
      <c r="B107" s="9">
        <v>19</v>
      </c>
      <c r="C107" s="9">
        <v>1570</v>
      </c>
      <c r="D107" s="9">
        <v>0</v>
      </c>
      <c r="E107" s="9">
        <v>199</v>
      </c>
      <c r="F107" s="10">
        <f>SUM(B107:E107)</f>
        <v>1788</v>
      </c>
    </row>
    <row r="108" spans="1:6">
      <c r="A108" s="13" t="s">
        <v>106</v>
      </c>
      <c r="B108" s="7"/>
      <c r="C108" s="7"/>
      <c r="D108" s="7"/>
      <c r="E108" s="7"/>
      <c r="F108" s="14"/>
    </row>
    <row r="109" spans="1:6">
      <c r="A109" s="8" t="s">
        <v>4</v>
      </c>
      <c r="B109" s="9">
        <v>55</v>
      </c>
      <c r="C109" s="9">
        <v>1751</v>
      </c>
      <c r="D109" s="9">
        <v>7</v>
      </c>
      <c r="E109" s="9">
        <v>82</v>
      </c>
      <c r="F109" s="10">
        <f>SUM(B109:E109)</f>
        <v>1895</v>
      </c>
    </row>
    <row r="110" spans="1:6">
      <c r="A110" s="8" t="s">
        <v>5</v>
      </c>
      <c r="B110" s="9">
        <v>245</v>
      </c>
      <c r="C110" s="9">
        <v>11634</v>
      </c>
      <c r="D110" s="9">
        <v>24</v>
      </c>
      <c r="E110" s="9">
        <v>387</v>
      </c>
      <c r="F110" s="10">
        <f>SUM(B110:E110)</f>
        <v>12290</v>
      </c>
    </row>
    <row r="111" spans="1:6">
      <c r="A111" s="13" t="s">
        <v>139</v>
      </c>
      <c r="B111" s="7"/>
      <c r="C111" s="7"/>
      <c r="D111" s="7"/>
      <c r="E111" s="7"/>
      <c r="F111" s="14"/>
    </row>
    <row r="112" spans="1:6">
      <c r="A112" s="8" t="s">
        <v>4</v>
      </c>
      <c r="B112" s="9">
        <v>25</v>
      </c>
      <c r="C112" s="9">
        <v>235</v>
      </c>
      <c r="D112" s="9">
        <v>342</v>
      </c>
      <c r="E112" s="9">
        <v>57</v>
      </c>
      <c r="F112" s="10">
        <f>SUM(B112:E112)</f>
        <v>659</v>
      </c>
    </row>
    <row r="113" spans="1:6">
      <c r="A113" s="8" t="s">
        <v>5</v>
      </c>
      <c r="B113" s="9">
        <v>162</v>
      </c>
      <c r="C113" s="9">
        <v>1104</v>
      </c>
      <c r="D113" s="9">
        <v>775</v>
      </c>
      <c r="E113" s="9">
        <v>289</v>
      </c>
      <c r="F113" s="10">
        <f>SUM(B113:E113)</f>
        <v>2330</v>
      </c>
    </row>
    <row r="114" spans="1:6">
      <c r="A114" s="13" t="s">
        <v>130</v>
      </c>
      <c r="B114" s="7"/>
      <c r="C114" s="7"/>
      <c r="D114" s="7"/>
      <c r="E114" s="7"/>
      <c r="F114" s="14"/>
    </row>
    <row r="115" spans="1:6">
      <c r="A115" s="8" t="s">
        <v>4</v>
      </c>
      <c r="B115" s="9">
        <v>15</v>
      </c>
      <c r="C115" s="9">
        <v>215</v>
      </c>
      <c r="D115" s="9">
        <v>341</v>
      </c>
      <c r="E115" s="9">
        <v>58</v>
      </c>
      <c r="F115" s="10">
        <f>SUM(B115:E115)</f>
        <v>629</v>
      </c>
    </row>
    <row r="116" spans="1:6">
      <c r="A116" s="8" t="s">
        <v>5</v>
      </c>
      <c r="B116" s="9">
        <v>106</v>
      </c>
      <c r="C116" s="9">
        <v>971</v>
      </c>
      <c r="D116" s="9">
        <v>750</v>
      </c>
      <c r="E116" s="9">
        <v>257</v>
      </c>
      <c r="F116" s="10">
        <f>SUM(B116:E116)</f>
        <v>2084</v>
      </c>
    </row>
    <row r="117" spans="1:6" ht="13.8" thickBot="1">
      <c r="A117" s="19"/>
      <c r="B117" s="15"/>
      <c r="C117" s="15"/>
      <c r="D117" s="15"/>
      <c r="E117" s="15"/>
      <c r="F117" s="20"/>
    </row>
    <row r="118" spans="1:6" ht="13.8" thickBot="1">
      <c r="A118" s="21" t="s">
        <v>18</v>
      </c>
      <c r="B118" s="23">
        <f t="shared" ref="B118:F119" si="0">B115+B112+B109+B13+B106+B103+B100+B97+B94+B91+B88+B85+B82+B79+B76+B73+B70+B67+B64+B61+B58+B55+B52+B49+B46+B43+B40+B37+B34+B31+B28+B25+B22+B19+B16+B10+B7</f>
        <v>2546</v>
      </c>
      <c r="C118" s="23">
        <f t="shared" si="0"/>
        <v>27346</v>
      </c>
      <c r="D118" s="23">
        <f t="shared" si="0"/>
        <v>10395</v>
      </c>
      <c r="E118" s="23">
        <f t="shared" si="0"/>
        <v>6156</v>
      </c>
      <c r="F118" s="23">
        <f t="shared" si="0"/>
        <v>46443</v>
      </c>
    </row>
    <row r="119" spans="1:6" ht="13.8" thickBot="1">
      <c r="A119" s="22" t="s">
        <v>19</v>
      </c>
      <c r="B119" s="23">
        <f t="shared" si="0"/>
        <v>10391</v>
      </c>
      <c r="C119" s="23">
        <f t="shared" si="0"/>
        <v>101841</v>
      </c>
      <c r="D119" s="23">
        <f t="shared" si="0"/>
        <v>22426</v>
      </c>
      <c r="E119" s="23">
        <f t="shared" si="0"/>
        <v>19578</v>
      </c>
      <c r="F119" s="23">
        <f t="shared" si="0"/>
        <v>154236</v>
      </c>
    </row>
    <row r="120" spans="1:6">
      <c r="A120" s="34"/>
      <c r="B120" s="88"/>
      <c r="C120" s="88"/>
      <c r="D120" s="88"/>
      <c r="E120" s="88"/>
      <c r="F120" s="88"/>
    </row>
    <row r="121" spans="1:6">
      <c r="A121" s="34"/>
      <c r="B121" s="202"/>
      <c r="C121" s="202"/>
      <c r="D121" s="202"/>
      <c r="E121" s="202"/>
      <c r="F121" s="88"/>
    </row>
    <row r="122" spans="1:6">
      <c r="A122" s="34"/>
      <c r="B122" s="88"/>
      <c r="C122" s="88"/>
      <c r="D122" s="88"/>
      <c r="E122" s="88"/>
      <c r="F122" s="88"/>
    </row>
    <row r="123" spans="1:6">
      <c r="A123" s="34"/>
      <c r="B123" s="88"/>
      <c r="C123" s="88"/>
      <c r="D123" s="88"/>
      <c r="E123" s="88"/>
      <c r="F123" s="88"/>
    </row>
    <row r="124" spans="1:6">
      <c r="A124" s="34"/>
      <c r="B124" s="202"/>
      <c r="C124" s="202"/>
      <c r="D124" s="202"/>
      <c r="E124" s="202"/>
      <c r="F124" s="88"/>
    </row>
    <row r="125" spans="1:6">
      <c r="A125" s="34"/>
      <c r="B125" s="88"/>
      <c r="C125" s="88"/>
      <c r="D125" s="88"/>
      <c r="E125" s="88"/>
      <c r="F125" s="88"/>
    </row>
    <row r="126" spans="1:6">
      <c r="A126" s="34"/>
      <c r="B126" s="88"/>
      <c r="C126" s="88"/>
      <c r="D126" s="88"/>
      <c r="E126" s="88"/>
      <c r="F126" s="88"/>
    </row>
    <row r="127" spans="1:6">
      <c r="A127" s="34"/>
      <c r="B127" s="202"/>
      <c r="C127" s="202"/>
      <c r="D127" s="202"/>
      <c r="E127" s="202"/>
      <c r="F127" s="88"/>
    </row>
    <row r="128" spans="1:6">
      <c r="A128" s="34"/>
      <c r="B128" s="88"/>
      <c r="C128" s="88"/>
      <c r="D128" s="88"/>
      <c r="E128" s="88"/>
      <c r="F128" s="88"/>
    </row>
    <row r="129" spans="1:6">
      <c r="A129" s="34"/>
      <c r="B129" s="88"/>
      <c r="C129" s="88"/>
      <c r="D129" s="88"/>
      <c r="E129" s="88"/>
      <c r="F129" s="88"/>
    </row>
    <row r="130" spans="1:6">
      <c r="A130" s="34"/>
      <c r="B130" s="202"/>
      <c r="C130" s="202"/>
      <c r="D130" s="202"/>
      <c r="E130" s="202"/>
      <c r="F130" s="88"/>
    </row>
    <row r="131" spans="1:6">
      <c r="A131" s="34"/>
      <c r="B131" s="88"/>
      <c r="C131" s="88"/>
      <c r="D131" s="88"/>
      <c r="E131" s="88"/>
      <c r="F131" s="88"/>
    </row>
    <row r="132" spans="1:6">
      <c r="A132" s="34"/>
      <c r="B132" s="88"/>
      <c r="C132" s="88"/>
      <c r="D132" s="88"/>
      <c r="E132" s="88"/>
      <c r="F132" s="88"/>
    </row>
    <row r="133" spans="1:6">
      <c r="A133" s="34"/>
      <c r="B133" s="202"/>
      <c r="C133" s="202"/>
      <c r="D133" s="202"/>
      <c r="E133" s="202"/>
      <c r="F133" s="88"/>
    </row>
    <row r="134" spans="1:6">
      <c r="A134" s="34"/>
      <c r="B134" s="88"/>
      <c r="C134" s="88"/>
      <c r="D134" s="88"/>
      <c r="E134" s="88"/>
      <c r="F134" s="88"/>
    </row>
    <row r="135" spans="1:6">
      <c r="A135" s="34"/>
      <c r="B135" s="88"/>
      <c r="C135" s="88"/>
      <c r="D135" s="88"/>
      <c r="E135" s="88"/>
      <c r="F135" s="88"/>
    </row>
    <row r="136" spans="1:6">
      <c r="A136" s="34"/>
      <c r="B136" s="202"/>
      <c r="C136" s="202"/>
      <c r="D136" s="202"/>
      <c r="E136" s="202"/>
      <c r="F136" s="88"/>
    </row>
    <row r="137" spans="1:6">
      <c r="A137" s="34"/>
      <c r="B137" s="88"/>
      <c r="C137" s="88"/>
      <c r="D137" s="88"/>
      <c r="E137" s="88"/>
      <c r="F137" s="88"/>
    </row>
    <row r="138" spans="1:6">
      <c r="A138" s="34"/>
      <c r="B138" s="88"/>
      <c r="C138" s="88"/>
      <c r="D138" s="88"/>
      <c r="E138" s="88"/>
      <c r="F138" s="88"/>
    </row>
    <row r="139" spans="1:6">
      <c r="A139" s="34"/>
      <c r="B139" s="202"/>
      <c r="C139" s="202"/>
      <c r="D139" s="202"/>
      <c r="E139" s="202"/>
      <c r="F139" s="88"/>
    </row>
    <row r="140" spans="1:6">
      <c r="A140" s="34"/>
      <c r="B140" s="88"/>
      <c r="C140" s="88"/>
      <c r="D140" s="88"/>
      <c r="E140" s="88"/>
      <c r="F140" s="88"/>
    </row>
    <row r="141" spans="1:6">
      <c r="A141" s="34"/>
      <c r="B141" s="88"/>
      <c r="C141" s="88"/>
      <c r="D141" s="88"/>
      <c r="E141" s="88"/>
      <c r="F141" s="89"/>
    </row>
    <row r="142" spans="1:6">
      <c r="A142" s="34"/>
      <c r="B142" s="202"/>
      <c r="C142" s="202"/>
      <c r="D142" s="202"/>
      <c r="E142" s="202"/>
      <c r="F142" s="34"/>
    </row>
    <row r="143" spans="1:6">
      <c r="A143" s="34"/>
      <c r="B143" s="88"/>
      <c r="C143" s="88"/>
      <c r="D143" s="88"/>
      <c r="E143" s="88"/>
      <c r="F143" s="94"/>
    </row>
    <row r="144" spans="1:6">
      <c r="B144" s="88"/>
      <c r="C144" s="88"/>
      <c r="D144" s="88"/>
      <c r="E144" s="88"/>
    </row>
    <row r="145" spans="2:5">
      <c r="B145" s="202"/>
      <c r="C145" s="202"/>
      <c r="D145" s="202"/>
      <c r="E145" s="202"/>
    </row>
    <row r="146" spans="2:5">
      <c r="B146" s="88"/>
      <c r="C146" s="88"/>
      <c r="D146" s="88"/>
      <c r="E146" s="88"/>
    </row>
    <row r="147" spans="2:5">
      <c r="B147" s="88"/>
      <c r="C147" s="88"/>
      <c r="D147" s="88"/>
      <c r="E147" s="88"/>
    </row>
    <row r="148" spans="2:5">
      <c r="B148" s="202"/>
      <c r="C148" s="202"/>
      <c r="D148" s="202"/>
      <c r="E148" s="202"/>
    </row>
    <row r="149" spans="2:5">
      <c r="B149" s="88"/>
      <c r="C149" s="88"/>
      <c r="D149" s="88"/>
      <c r="E149" s="88"/>
    </row>
    <row r="150" spans="2:5">
      <c r="B150" s="88"/>
      <c r="C150" s="88"/>
      <c r="D150" s="88"/>
      <c r="E150" s="88"/>
    </row>
    <row r="151" spans="2:5">
      <c r="B151" s="202"/>
      <c r="C151" s="202"/>
      <c r="D151" s="202"/>
      <c r="E151" s="202"/>
    </row>
    <row r="152" spans="2:5">
      <c r="B152" s="88"/>
      <c r="C152" s="88"/>
      <c r="D152" s="88"/>
      <c r="E152" s="88"/>
    </row>
    <row r="153" spans="2:5">
      <c r="B153" s="88"/>
      <c r="C153" s="88"/>
      <c r="D153" s="88"/>
      <c r="E153" s="88"/>
    </row>
    <row r="154" spans="2:5">
      <c r="B154" s="202"/>
      <c r="C154" s="202"/>
      <c r="D154" s="202"/>
      <c r="E154" s="202"/>
    </row>
    <row r="155" spans="2:5">
      <c r="B155" s="88"/>
      <c r="C155" s="88"/>
      <c r="D155" s="88"/>
      <c r="E155" s="88"/>
    </row>
    <row r="156" spans="2:5">
      <c r="B156" s="88"/>
      <c r="C156" s="88"/>
      <c r="D156" s="88"/>
      <c r="E156" s="88"/>
    </row>
    <row r="157" spans="2:5">
      <c r="B157" s="202"/>
      <c r="C157" s="202"/>
      <c r="D157" s="202"/>
      <c r="E157" s="202"/>
    </row>
    <row r="158" spans="2:5">
      <c r="B158" s="88"/>
      <c r="C158" s="88"/>
      <c r="D158" s="88"/>
      <c r="E158" s="88"/>
    </row>
    <row r="159" spans="2:5">
      <c r="B159" s="88"/>
      <c r="C159" s="88"/>
      <c r="D159" s="88"/>
      <c r="E159" s="88"/>
    </row>
    <row r="160" spans="2:5">
      <c r="B160" s="202"/>
      <c r="C160" s="202"/>
      <c r="D160" s="202"/>
      <c r="E160" s="202"/>
    </row>
    <row r="161" spans="2:5">
      <c r="B161" s="88"/>
      <c r="C161" s="88"/>
      <c r="D161" s="88"/>
      <c r="E161" s="88"/>
    </row>
    <row r="162" spans="2:5">
      <c r="B162" s="88"/>
      <c r="C162" s="88"/>
      <c r="D162" s="88"/>
      <c r="E162" s="88"/>
    </row>
    <row r="163" spans="2:5">
      <c r="B163" s="202"/>
      <c r="C163" s="202"/>
      <c r="D163" s="202"/>
      <c r="E163" s="202"/>
    </row>
    <row r="164" spans="2:5">
      <c r="B164" s="88"/>
      <c r="C164" s="88"/>
      <c r="D164" s="88"/>
      <c r="E164" s="88"/>
    </row>
    <row r="165" spans="2:5">
      <c r="B165" s="88"/>
      <c r="C165" s="88"/>
      <c r="D165" s="88"/>
      <c r="E165" s="88"/>
    </row>
    <row r="166" spans="2:5">
      <c r="B166" s="202"/>
      <c r="C166" s="202"/>
      <c r="D166" s="202"/>
      <c r="E166" s="202"/>
    </row>
    <row r="167" spans="2:5">
      <c r="B167" s="88"/>
      <c r="C167" s="88"/>
      <c r="D167" s="88"/>
      <c r="E167" s="88"/>
    </row>
    <row r="168" spans="2:5">
      <c r="B168" s="88"/>
      <c r="C168" s="88"/>
      <c r="D168" s="88"/>
      <c r="E168" s="88"/>
    </row>
    <row r="169" spans="2:5">
      <c r="B169" s="202"/>
      <c r="C169" s="202"/>
      <c r="D169" s="202"/>
      <c r="E169" s="202"/>
    </row>
    <row r="170" spans="2:5">
      <c r="B170" s="88"/>
      <c r="C170" s="88"/>
      <c r="D170" s="88"/>
      <c r="E170" s="88"/>
    </row>
    <row r="171" spans="2:5">
      <c r="B171" s="88"/>
      <c r="C171" s="88"/>
      <c r="D171" s="88"/>
      <c r="E171" s="88"/>
    </row>
    <row r="172" spans="2:5">
      <c r="B172" s="202"/>
      <c r="C172" s="202"/>
      <c r="D172" s="202"/>
      <c r="E172" s="202"/>
    </row>
    <row r="173" spans="2:5">
      <c r="B173" s="88"/>
      <c r="C173" s="88"/>
      <c r="D173" s="88"/>
      <c r="E173" s="88"/>
    </row>
    <row r="174" spans="2:5">
      <c r="B174" s="88"/>
      <c r="C174" s="88"/>
      <c r="D174" s="88"/>
      <c r="E174" s="88"/>
    </row>
    <row r="175" spans="2:5">
      <c r="B175" s="202"/>
      <c r="C175" s="202"/>
      <c r="D175" s="202"/>
      <c r="E175" s="202"/>
    </row>
    <row r="176" spans="2:5">
      <c r="B176" s="88"/>
      <c r="C176" s="88"/>
      <c r="D176" s="88"/>
      <c r="E176" s="88"/>
    </row>
    <row r="177" spans="2:5">
      <c r="B177" s="88"/>
      <c r="C177" s="88"/>
      <c r="D177" s="88"/>
      <c r="E177" s="88"/>
    </row>
    <row r="178" spans="2:5">
      <c r="B178" s="202"/>
      <c r="C178" s="202"/>
      <c r="D178" s="202"/>
      <c r="E178" s="202"/>
    </row>
    <row r="179" spans="2:5">
      <c r="B179" s="88"/>
      <c r="C179" s="88"/>
      <c r="D179" s="88"/>
      <c r="E179" s="88"/>
    </row>
    <row r="180" spans="2:5">
      <c r="B180" s="88"/>
      <c r="C180" s="88"/>
      <c r="D180" s="88"/>
      <c r="E180" s="88"/>
    </row>
    <row r="181" spans="2:5">
      <c r="B181" s="202"/>
      <c r="C181" s="202"/>
      <c r="D181" s="202"/>
      <c r="E181" s="202"/>
    </row>
    <row r="182" spans="2:5">
      <c r="B182" s="88"/>
      <c r="C182" s="88"/>
      <c r="D182" s="88"/>
      <c r="E182" s="88"/>
    </row>
    <row r="183" spans="2:5">
      <c r="B183" s="88"/>
      <c r="C183" s="88"/>
      <c r="D183" s="88"/>
      <c r="E183" s="88"/>
    </row>
    <row r="184" spans="2:5">
      <c r="B184" s="202"/>
      <c r="C184" s="202"/>
      <c r="D184" s="202"/>
      <c r="E184" s="202"/>
    </row>
    <row r="185" spans="2:5">
      <c r="B185" s="88"/>
      <c r="C185" s="88"/>
      <c r="D185" s="88"/>
      <c r="E185" s="88"/>
    </row>
    <row r="186" spans="2:5">
      <c r="B186" s="88"/>
      <c r="C186" s="88"/>
      <c r="D186" s="88"/>
      <c r="E186" s="88"/>
    </row>
    <row r="187" spans="2:5">
      <c r="B187" s="202"/>
      <c r="C187" s="202"/>
      <c r="D187" s="202"/>
      <c r="E187" s="202"/>
    </row>
    <row r="188" spans="2:5">
      <c r="B188" s="88"/>
      <c r="C188" s="88"/>
      <c r="D188" s="88"/>
      <c r="E188" s="88"/>
    </row>
    <row r="189" spans="2:5">
      <c r="B189" s="88"/>
      <c r="C189" s="88"/>
      <c r="D189" s="88"/>
      <c r="E189" s="88"/>
    </row>
    <row r="190" spans="2:5">
      <c r="B190" s="202"/>
      <c r="C190" s="202"/>
      <c r="D190" s="202"/>
      <c r="E190" s="202"/>
    </row>
    <row r="191" spans="2:5">
      <c r="B191" s="88"/>
      <c r="C191" s="88"/>
      <c r="D191" s="88"/>
      <c r="E191" s="88"/>
    </row>
    <row r="192" spans="2:5">
      <c r="B192" s="88"/>
      <c r="C192" s="88"/>
      <c r="D192" s="88"/>
      <c r="E192" s="88"/>
    </row>
    <row r="193" spans="2:5">
      <c r="B193" s="202"/>
      <c r="C193" s="202"/>
      <c r="D193" s="202"/>
      <c r="E193" s="202"/>
    </row>
    <row r="194" spans="2:5">
      <c r="B194" s="88"/>
      <c r="C194" s="88"/>
      <c r="D194" s="88"/>
      <c r="E194" s="88"/>
    </row>
    <row r="195" spans="2:5">
      <c r="B195" s="88"/>
      <c r="C195" s="88"/>
      <c r="D195" s="88"/>
      <c r="E195" s="88"/>
    </row>
    <row r="196" spans="2:5">
      <c r="B196" s="202"/>
      <c r="C196" s="202"/>
      <c r="D196" s="202"/>
      <c r="E196" s="202"/>
    </row>
    <row r="197" spans="2:5">
      <c r="B197" s="88"/>
      <c r="C197" s="88"/>
      <c r="D197" s="88"/>
      <c r="E197" s="88"/>
    </row>
    <row r="198" spans="2:5">
      <c r="B198" s="88"/>
      <c r="C198" s="88"/>
      <c r="D198" s="88"/>
      <c r="E198" s="88"/>
    </row>
    <row r="199" spans="2:5">
      <c r="B199" s="202"/>
      <c r="C199" s="202"/>
      <c r="D199" s="202"/>
      <c r="E199" s="202"/>
    </row>
    <row r="200" spans="2:5">
      <c r="B200" s="88"/>
      <c r="C200" s="88"/>
      <c r="D200" s="88"/>
      <c r="E200" s="88"/>
    </row>
    <row r="201" spans="2:5">
      <c r="B201" s="88"/>
      <c r="C201" s="88"/>
      <c r="D201" s="88"/>
      <c r="E201" s="88"/>
    </row>
    <row r="202" spans="2:5">
      <c r="B202" s="202"/>
      <c r="C202" s="202"/>
      <c r="D202" s="202"/>
      <c r="E202" s="202"/>
    </row>
    <row r="203" spans="2:5">
      <c r="B203" s="88"/>
      <c r="C203" s="88"/>
      <c r="D203" s="88"/>
      <c r="E203" s="88"/>
    </row>
    <row r="204" spans="2:5">
      <c r="B204" s="88"/>
      <c r="C204" s="88"/>
      <c r="D204" s="88"/>
      <c r="E204" s="88"/>
    </row>
    <row r="205" spans="2:5">
      <c r="B205" s="202"/>
      <c r="C205" s="202"/>
      <c r="D205" s="202"/>
      <c r="E205" s="202"/>
    </row>
    <row r="206" spans="2:5">
      <c r="B206" s="88"/>
      <c r="C206" s="88"/>
      <c r="D206" s="88"/>
      <c r="E206" s="88"/>
    </row>
    <row r="207" spans="2:5">
      <c r="B207" s="88"/>
      <c r="C207" s="88"/>
      <c r="D207" s="88"/>
      <c r="E207" s="88"/>
    </row>
    <row r="208" spans="2:5">
      <c r="B208" s="202"/>
      <c r="C208" s="202"/>
      <c r="D208" s="202"/>
      <c r="E208" s="202"/>
    </row>
    <row r="209" spans="2:5">
      <c r="B209" s="88"/>
      <c r="C209" s="88"/>
      <c r="D209" s="88"/>
      <c r="E209" s="88"/>
    </row>
    <row r="210" spans="2:5">
      <c r="B210" s="88"/>
      <c r="C210" s="88"/>
      <c r="D210" s="88"/>
      <c r="E210" s="88"/>
    </row>
    <row r="211" spans="2:5">
      <c r="B211" s="202"/>
      <c r="C211" s="202"/>
      <c r="D211" s="202"/>
      <c r="E211" s="202"/>
    </row>
    <row r="212" spans="2:5">
      <c r="B212" s="88"/>
      <c r="C212" s="88"/>
      <c r="D212" s="88"/>
      <c r="E212" s="88"/>
    </row>
    <row r="213" spans="2:5">
      <c r="B213" s="88"/>
      <c r="C213" s="88"/>
      <c r="D213" s="88"/>
      <c r="E213" s="88"/>
    </row>
    <row r="214" spans="2:5">
      <c r="B214" s="202"/>
      <c r="C214" s="202"/>
      <c r="D214" s="202"/>
      <c r="E214" s="202"/>
    </row>
    <row r="215" spans="2:5">
      <c r="B215" s="88"/>
      <c r="C215" s="88"/>
      <c r="D215" s="88"/>
      <c r="E215" s="88"/>
    </row>
    <row r="216" spans="2:5">
      <c r="B216" s="88"/>
      <c r="C216" s="88"/>
      <c r="D216" s="88"/>
      <c r="E216" s="88"/>
    </row>
    <row r="218" spans="2:5">
      <c r="B218" s="88"/>
      <c r="C218" s="88"/>
      <c r="D218" s="88"/>
      <c r="E218" s="88"/>
    </row>
    <row r="219" spans="2:5">
      <c r="B219" s="88"/>
      <c r="C219" s="88"/>
      <c r="D219" s="88"/>
      <c r="E219" s="88"/>
    </row>
    <row r="220" spans="2:5">
      <c r="B220" s="24"/>
      <c r="C220" s="24"/>
      <c r="D220" s="24"/>
      <c r="E220" s="24"/>
    </row>
    <row r="221" spans="2:5">
      <c r="B221" s="24"/>
      <c r="C221" s="24"/>
      <c r="D221" s="24"/>
      <c r="E221" s="24"/>
    </row>
    <row r="222" spans="2:5">
      <c r="B222" s="24"/>
      <c r="C222" s="24"/>
      <c r="D222" s="24"/>
      <c r="E222" s="24"/>
    </row>
  </sheetData>
  <mergeCells count="2">
    <mergeCell ref="B3:F3"/>
    <mergeCell ref="A1:F1"/>
  </mergeCells>
  <phoneticPr fontId="0" type="noConversion"/>
  <printOptions headings="1" gridLines="1"/>
  <pageMargins left="0.75" right="0.75" top="1" bottom="1" header="0.5" footer="0.5"/>
  <pageSetup scale="64" orientation="portrait" r:id="rId1"/>
  <headerFooter alignWithMargins="0"/>
  <rowBreaks count="1" manualBreakCount="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CumReport</vt:lpstr>
      <vt:lpstr>UMS+SW</vt:lpstr>
      <vt:lpstr>EBJul</vt:lpstr>
      <vt:lpstr>EBAug</vt:lpstr>
      <vt:lpstr>EBSep</vt:lpstr>
      <vt:lpstr>EBOct</vt:lpstr>
      <vt:lpstr>EBNov</vt:lpstr>
      <vt:lpstr>EBDec</vt:lpstr>
      <vt:lpstr>EBJan</vt:lpstr>
      <vt:lpstr>EBFeb</vt:lpstr>
      <vt:lpstr>EBMar</vt:lpstr>
      <vt:lpstr>EBApr</vt:lpstr>
      <vt:lpstr>EBMay</vt:lpstr>
      <vt:lpstr>EBJun</vt:lpstr>
      <vt:lpstr>EBYTD</vt:lpstr>
      <vt:lpstr>ProQuest</vt:lpstr>
      <vt:lpstr>EB</vt:lpstr>
      <vt:lpstr>Gale</vt:lpstr>
      <vt:lpstr>CumReport!Print_Area</vt:lpstr>
      <vt:lpstr>EB!Print_Area</vt:lpstr>
      <vt:lpstr>EBApr!Print_Area</vt:lpstr>
      <vt:lpstr>EBAug!Print_Area</vt:lpstr>
      <vt:lpstr>EBDec!Print_Area</vt:lpstr>
      <vt:lpstr>EBFeb!Print_Area</vt:lpstr>
      <vt:lpstr>EBJan!Print_Area</vt:lpstr>
      <vt:lpstr>EBJul!Print_Area</vt:lpstr>
      <vt:lpstr>EBJun!Print_Area</vt:lpstr>
      <vt:lpstr>EBMar!Print_Area</vt:lpstr>
      <vt:lpstr>EBMay!Print_Area</vt:lpstr>
      <vt:lpstr>EBNov!Print_Area</vt:lpstr>
      <vt:lpstr>EBOct!Print_Area</vt:lpstr>
      <vt:lpstr>EBSep!Print_Area</vt:lpstr>
      <vt:lpstr>EBYTD!Print_Area</vt:lpstr>
      <vt:lpstr>Gale!Print_Area</vt:lpstr>
      <vt:lpstr>ProQuest!Print_Area</vt:lpstr>
      <vt:lpstr>'UMS+SW'!Print_Area</vt:lpstr>
    </vt:vector>
  </TitlesOfParts>
  <Company>University of Maine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kingm</dc:creator>
  <cp:lastModifiedBy>InfonetStudent</cp:lastModifiedBy>
  <cp:lastPrinted>2013-02-22T22:36:47Z</cp:lastPrinted>
  <dcterms:created xsi:type="dcterms:W3CDTF">2002-07-18T16:20:39Z</dcterms:created>
  <dcterms:modified xsi:type="dcterms:W3CDTF">2013-08-12T15:52:09Z</dcterms:modified>
</cp:coreProperties>
</file>